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9501A94-8679-44FE-8A58-14AF0B1E7E9F}" xr6:coauthVersionLast="47" xr6:coauthVersionMax="47" xr10:uidLastSave="{00000000-0000-0000-0000-000000000000}"/>
  <bookViews>
    <workbookView xWindow="-28920" yWindow="-120" windowWidth="29040" windowHeight="15720" activeTab="7" xr2:uid="{00000000-000D-0000-FFFF-FFFF00000000}"/>
  </bookViews>
  <sheets>
    <sheet name="DAY 1" sheetId="7" r:id="rId1"/>
    <sheet name="DAY 2" sheetId="1" r:id="rId2"/>
    <sheet name="DAY 2.5" sheetId="21" r:id="rId3"/>
    <sheet name="DAY 3" sheetId="3" r:id="rId4"/>
    <sheet name="DAY 4" sheetId="9" r:id="rId5"/>
    <sheet name="DAY 5" sheetId="17" r:id="rId6"/>
    <sheet name="DAY 6" sheetId="5" r:id="rId7"/>
    <sheet name="DAY 7" sheetId="10" r:id="rId8"/>
    <sheet name="DAY 8" sheetId="11" r:id="rId9"/>
    <sheet name="DAY 9" sheetId="8" r:id="rId10"/>
    <sheet name="DAY 10" sheetId="19" r:id="rId11"/>
    <sheet name="old DAY 9" sheetId="15" r:id="rId12"/>
    <sheet name="old DAY 10" sheetId="16" r:id="rId13"/>
    <sheet name="Summary" sheetId="13" r:id="rId14"/>
  </sheets>
  <definedNames>
    <definedName name="_xlnm.Print_Area" localSheetId="0">'DAY 1'!$A$1:$J$19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1" l="1"/>
  <c r="B8" i="21"/>
  <c r="C8" i="21"/>
  <c r="J8" i="21"/>
  <c r="B9" i="21"/>
  <c r="C9" i="21"/>
  <c r="C10" i="21" s="1"/>
  <c r="C11" i="21" s="1"/>
  <c r="C12" i="21" s="1"/>
  <c r="B10" i="21"/>
  <c r="J10" i="21"/>
  <c r="B11" i="21"/>
  <c r="B12" i="21"/>
  <c r="D13" i="21"/>
  <c r="B35" i="21"/>
  <c r="B38" i="21" s="1"/>
  <c r="B39" i="21" s="1"/>
  <c r="B41" i="21" s="1"/>
  <c r="B45" i="21" s="1"/>
  <c r="B46" i="21" s="1"/>
  <c r="C35" i="21"/>
  <c r="C38" i="21" s="1"/>
  <c r="C39" i="21" s="1"/>
  <c r="C41" i="21" s="1"/>
  <c r="C45" i="21" s="1"/>
  <c r="C46" i="21" s="1"/>
  <c r="S40" i="21"/>
  <c r="S41" i="21"/>
  <c r="S42" i="21"/>
  <c r="D47" i="21"/>
  <c r="I47" i="21"/>
  <c r="N47" i="21"/>
  <c r="B64" i="21"/>
  <c r="C64" i="21"/>
  <c r="G64" i="21"/>
  <c r="H64" i="21"/>
  <c r="L64" i="21"/>
  <c r="M64" i="21"/>
  <c r="S64" i="21"/>
  <c r="B65" i="21"/>
  <c r="C65" i="21"/>
  <c r="G65" i="21"/>
  <c r="G66" i="21" s="1"/>
  <c r="G67" i="21" s="1"/>
  <c r="G68" i="21" s="1"/>
  <c r="H65" i="21"/>
  <c r="H66" i="21" s="1"/>
  <c r="H67" i="21" s="1"/>
  <c r="H68" i="21" s="1"/>
  <c r="L65" i="21"/>
  <c r="L66" i="21" s="1"/>
  <c r="L67" i="21" s="1"/>
  <c r="L68" i="21" s="1"/>
  <c r="M65" i="21"/>
  <c r="M66" i="21" s="1"/>
  <c r="M67" i="21" s="1"/>
  <c r="M68" i="21" s="1"/>
  <c r="S65" i="21"/>
  <c r="B66" i="21"/>
  <c r="B67" i="21" s="1"/>
  <c r="B68" i="21" s="1"/>
  <c r="B71" i="21" s="1"/>
  <c r="B72" i="21" s="1"/>
  <c r="C66" i="21"/>
  <c r="C67" i="21" s="1"/>
  <c r="C68" i="21" s="1"/>
  <c r="C71" i="21" s="1"/>
  <c r="C72" i="21" s="1"/>
  <c r="S66" i="21"/>
  <c r="D73" i="21"/>
  <c r="I73" i="21"/>
  <c r="N73" i="21"/>
  <c r="D102" i="21"/>
  <c r="I102" i="21"/>
  <c r="N102" i="21"/>
  <c r="B10" i="5"/>
  <c r="B11" i="5" s="1"/>
  <c r="C10" i="5"/>
  <c r="C11" i="5" s="1"/>
  <c r="B14" i="9"/>
  <c r="H14" i="9"/>
  <c r="H15" i="9" s="1"/>
  <c r="C14" i="9"/>
  <c r="G14" i="9"/>
  <c r="G15" i="9" s="1"/>
  <c r="H10" i="9"/>
  <c r="G10" i="9"/>
  <c r="B10" i="9"/>
  <c r="B11" i="9" s="1"/>
  <c r="C10" i="9"/>
  <c r="C11" i="9" s="1"/>
  <c r="B10" i="1" l="1"/>
  <c r="C10" i="1"/>
  <c r="B11" i="1"/>
  <c r="C11" i="1"/>
  <c r="B12" i="1"/>
  <c r="C12" i="1"/>
  <c r="L36" i="8"/>
  <c r="L35" i="8"/>
  <c r="L34" i="8"/>
  <c r="D41" i="8"/>
  <c r="D16" i="19"/>
  <c r="N13" i="8" l="1"/>
  <c r="N12" i="8"/>
  <c r="N11" i="8"/>
  <c r="L11" i="19"/>
  <c r="L10" i="19"/>
  <c r="L9" i="19"/>
  <c r="J10" i="11"/>
  <c r="J10" i="10"/>
  <c r="J8" i="10"/>
  <c r="J7" i="10"/>
  <c r="X11" i="9"/>
  <c r="C15" i="9" l="1"/>
  <c r="B15" i="9"/>
  <c r="B10" i="17"/>
  <c r="C10" i="17"/>
  <c r="H11" i="8"/>
  <c r="G11" i="8"/>
  <c r="H12" i="8" s="1"/>
  <c r="B11" i="8"/>
  <c r="B12" i="8" s="1"/>
  <c r="B13" i="8" s="1"/>
  <c r="C11" i="8"/>
  <c r="C12" i="8" s="1"/>
  <c r="C13" i="8" s="1"/>
  <c r="B8" i="1"/>
  <c r="B9" i="1" s="1"/>
  <c r="B13" i="1" s="1"/>
  <c r="B14" i="1" s="1"/>
  <c r="C8" i="1"/>
  <c r="C9" i="1" s="1"/>
  <c r="C13" i="1" s="1"/>
  <c r="C14" i="1" s="1"/>
  <c r="J10" i="7"/>
  <c r="C4" i="13" s="1"/>
  <c r="J9" i="7"/>
  <c r="C3" i="13" s="1"/>
  <c r="J8" i="7"/>
  <c r="C2" i="13" s="1"/>
  <c r="C16" i="3"/>
  <c r="AC82" i="3"/>
  <c r="AC56" i="3"/>
  <c r="AC21" i="3"/>
  <c r="D11" i="17"/>
  <c r="J10" i="17"/>
  <c r="J8" i="17"/>
  <c r="J7" i="17"/>
  <c r="C8" i="17"/>
  <c r="B8" i="17"/>
  <c r="D15" i="1"/>
  <c r="B9" i="17" l="1"/>
  <c r="C9" i="17"/>
  <c r="G12" i="8"/>
  <c r="N75" i="16"/>
  <c r="I75" i="16"/>
  <c r="D75" i="16"/>
  <c r="N49" i="16"/>
  <c r="I49" i="16"/>
  <c r="D49" i="16"/>
  <c r="S44" i="16"/>
  <c r="S43" i="16"/>
  <c r="S42" i="16"/>
  <c r="C39" i="16"/>
  <c r="C43" i="16" s="1"/>
  <c r="C44" i="16" s="1"/>
  <c r="C48" i="16" s="1"/>
  <c r="B39" i="16"/>
  <c r="L43" i="16" s="1"/>
  <c r="L44" i="16" s="1"/>
  <c r="L45" i="16" s="1"/>
  <c r="N13" i="16"/>
  <c r="I13" i="16"/>
  <c r="D13" i="16"/>
  <c r="G10" i="16"/>
  <c r="S9" i="16"/>
  <c r="M10" i="16"/>
  <c r="L10" i="16"/>
  <c r="H10" i="16"/>
  <c r="C12" i="16"/>
  <c r="B12" i="16"/>
  <c r="S8" i="16"/>
  <c r="S7" i="16"/>
  <c r="M11" i="15"/>
  <c r="M12" i="15" s="1"/>
  <c r="L11" i="15"/>
  <c r="L12" i="15" s="1"/>
  <c r="N77" i="15"/>
  <c r="N51" i="15"/>
  <c r="N15" i="15"/>
  <c r="S9" i="15"/>
  <c r="S10" i="15"/>
  <c r="S11" i="15"/>
  <c r="S44" i="15"/>
  <c r="S45" i="15"/>
  <c r="S46" i="15"/>
  <c r="G13" i="8" l="1"/>
  <c r="H13" i="8"/>
  <c r="M43" i="16"/>
  <c r="M44" i="16" s="1"/>
  <c r="M45" i="16" s="1"/>
  <c r="B43" i="16"/>
  <c r="B44" i="16" s="1"/>
  <c r="B48" i="16" s="1"/>
  <c r="H43" i="16"/>
  <c r="H44" i="16" s="1"/>
  <c r="H45" i="16" s="1"/>
  <c r="G43" i="16"/>
  <c r="G44" i="16" s="1"/>
  <c r="G45" i="16" s="1"/>
  <c r="H11" i="15"/>
  <c r="H12" i="15" s="1"/>
  <c r="G11" i="15"/>
  <c r="G12" i="15" s="1"/>
  <c r="C11" i="15"/>
  <c r="C14" i="15" s="1"/>
  <c r="B11" i="15"/>
  <c r="I77" i="15"/>
  <c r="D77" i="15"/>
  <c r="I51" i="15"/>
  <c r="D51" i="15"/>
  <c r="C41" i="15"/>
  <c r="B41" i="15"/>
  <c r="I15" i="15"/>
  <c r="D15" i="15"/>
  <c r="H45" i="15" l="1"/>
  <c r="H46" i="15" s="1"/>
  <c r="H47" i="15" s="1"/>
  <c r="M45" i="15"/>
  <c r="M46" i="15" s="1"/>
  <c r="M47" i="15" s="1"/>
  <c r="G45" i="15"/>
  <c r="G46" i="15" s="1"/>
  <c r="G47" i="15" s="1"/>
  <c r="L45" i="15"/>
  <c r="L46" i="15" s="1"/>
  <c r="L47" i="15" s="1"/>
  <c r="B45" i="15"/>
  <c r="B46" i="15" s="1"/>
  <c r="B50" i="15" s="1"/>
  <c r="B14" i="15"/>
  <c r="C45" i="15"/>
  <c r="C46" i="15" s="1"/>
  <c r="C50" i="15" s="1"/>
  <c r="F4" i="13" l="1"/>
  <c r="J9" i="11"/>
  <c r="I2" i="13" s="1"/>
  <c r="J12" i="11"/>
  <c r="I4" i="13" s="1"/>
  <c r="J11" i="11"/>
  <c r="I3" i="13" s="1"/>
  <c r="H4" i="13"/>
  <c r="H3" i="13"/>
  <c r="J9" i="5"/>
  <c r="G4" i="13" s="1"/>
  <c r="J8" i="5"/>
  <c r="G3" i="13" s="1"/>
  <c r="J7" i="5"/>
  <c r="G2" i="13" s="1"/>
  <c r="F3" i="13"/>
  <c r="X10" i="9"/>
  <c r="F2" i="13" s="1"/>
  <c r="AH9" i="3"/>
  <c r="E2" i="13" s="1"/>
  <c r="AH11" i="3"/>
  <c r="E4" i="13" s="1"/>
  <c r="AH10" i="3"/>
  <c r="E3" i="13" s="1"/>
  <c r="J9" i="1"/>
  <c r="D4" i="13" s="1"/>
  <c r="J8" i="1"/>
  <c r="D3" i="13" s="1"/>
  <c r="J7" i="1"/>
  <c r="D2" i="13" s="1"/>
  <c r="I15" i="8"/>
  <c r="D15" i="8"/>
  <c r="L4" i="13"/>
  <c r="L3" i="13"/>
  <c r="L2" i="13"/>
  <c r="D10" i="11"/>
  <c r="C8" i="11"/>
  <c r="C9" i="11" s="1"/>
  <c r="B8" i="11"/>
  <c r="B9" i="11" s="1"/>
  <c r="D13" i="10"/>
  <c r="H2" i="13"/>
  <c r="C8" i="10"/>
  <c r="C9" i="10" s="1"/>
  <c r="C10" i="10" s="1"/>
  <c r="C11" i="10" s="1"/>
  <c r="C12" i="10" s="1"/>
  <c r="B8" i="10"/>
  <c r="B9" i="10" s="1"/>
  <c r="B10" i="10" s="1"/>
  <c r="B11" i="10" s="1"/>
  <c r="B12" i="10" s="1"/>
  <c r="D12" i="5"/>
  <c r="C8" i="5"/>
  <c r="C9" i="5" s="1"/>
  <c r="B8" i="5"/>
  <c r="B9" i="5" s="1"/>
  <c r="S17" i="9"/>
  <c r="N17" i="9"/>
  <c r="I17" i="9"/>
  <c r="D17" i="9"/>
  <c r="H11" i="9"/>
  <c r="G11" i="9"/>
  <c r="X21" i="3"/>
  <c r="S21" i="3"/>
  <c r="N21" i="3"/>
  <c r="I21" i="3"/>
  <c r="D21" i="3"/>
  <c r="C8" i="3"/>
  <c r="H11" i="3" s="1"/>
  <c r="H12" i="3" s="1"/>
  <c r="H13" i="3" s="1"/>
  <c r="B8" i="3"/>
  <c r="D13" i="7"/>
  <c r="C8" i="7"/>
  <c r="C9" i="7" s="1"/>
  <c r="B8" i="7"/>
  <c r="B9" i="7" s="1"/>
  <c r="B10" i="7" s="1"/>
  <c r="B11" i="7" s="1"/>
  <c r="B12" i="7" s="1"/>
  <c r="B46" i="3"/>
  <c r="C46" i="3"/>
  <c r="AH49" i="3"/>
  <c r="AH50" i="3"/>
  <c r="AH51" i="3"/>
  <c r="D56" i="3"/>
  <c r="I56" i="3"/>
  <c r="N56" i="3"/>
  <c r="S56" i="3"/>
  <c r="X56" i="3"/>
  <c r="C10" i="7" l="1"/>
  <c r="C11" i="7" s="1"/>
  <c r="C12" i="7" s="1"/>
  <c r="L16" i="3"/>
  <c r="L17" i="3" s="1"/>
  <c r="L18" i="3" s="1"/>
  <c r="G11" i="3"/>
  <c r="G12" i="3" s="1"/>
  <c r="G13" i="3" s="1"/>
  <c r="B50" i="3"/>
  <c r="B51" i="3" s="1"/>
  <c r="B55" i="3" s="1"/>
  <c r="AA50" i="3"/>
  <c r="AA51" i="3" s="1"/>
  <c r="AA52" i="3" s="1"/>
  <c r="M11" i="3"/>
  <c r="M12" i="3" s="1"/>
  <c r="M13" i="3" s="1"/>
  <c r="M16" i="3"/>
  <c r="M17" i="3" s="1"/>
  <c r="M18" i="3" s="1"/>
  <c r="R50" i="3"/>
  <c r="R51" i="3" s="1"/>
  <c r="R52" i="3" s="1"/>
  <c r="AB50" i="3"/>
  <c r="AB51" i="3" s="1"/>
  <c r="AB52" i="3" s="1"/>
  <c r="G16" i="3"/>
  <c r="G17" i="3" s="1"/>
  <c r="G18" i="3" s="1"/>
  <c r="C17" i="3"/>
  <c r="B16" i="3"/>
  <c r="B17" i="3" s="1"/>
  <c r="J3" i="13"/>
  <c r="K3" i="13"/>
  <c r="J2" i="13"/>
  <c r="K2" i="13"/>
  <c r="J4" i="13"/>
  <c r="K4" i="13"/>
  <c r="H16" i="3"/>
  <c r="H17" i="3" s="1"/>
  <c r="H18" i="3" s="1"/>
  <c r="B11" i="3"/>
  <c r="B12" i="3" s="1"/>
  <c r="B20" i="3" s="1"/>
  <c r="L11" i="3"/>
  <c r="L12" i="3" s="1"/>
  <c r="L13" i="3" s="1"/>
  <c r="C11" i="3"/>
  <c r="C12" i="3" s="1"/>
  <c r="C20" i="3" s="1"/>
  <c r="H50" i="3"/>
  <c r="H51" i="3" s="1"/>
  <c r="H52" i="3" s="1"/>
  <c r="G50" i="3"/>
  <c r="G51" i="3" s="1"/>
  <c r="G52" i="3" s="1"/>
  <c r="M50" i="3"/>
  <c r="M51" i="3" s="1"/>
  <c r="M52" i="3" s="1"/>
  <c r="L50" i="3"/>
  <c r="L51" i="3" s="1"/>
  <c r="L52" i="3" s="1"/>
  <c r="W50" i="3"/>
  <c r="W51" i="3" s="1"/>
  <c r="W52" i="3" s="1"/>
  <c r="C50" i="3"/>
  <c r="C51" i="3" s="1"/>
  <c r="C55" i="3" s="1"/>
  <c r="Q50" i="3"/>
  <c r="Q51" i="3" s="1"/>
  <c r="Q52" i="3" s="1"/>
  <c r="V50" i="3"/>
  <c r="V51" i="3" s="1"/>
  <c r="V52" i="3" s="1"/>
  <c r="J35" i="7"/>
  <c r="J37" i="7"/>
  <c r="J36" i="7"/>
  <c r="S43" i="1"/>
  <c r="S44" i="1"/>
  <c r="S42" i="1"/>
  <c r="I48" i="5"/>
  <c r="B42" i="5"/>
  <c r="C42" i="5"/>
  <c r="B37" i="1" l="1"/>
  <c r="B40" i="1" s="1"/>
  <c r="B41" i="1" s="1"/>
  <c r="B43" i="1" s="1"/>
  <c r="B47" i="1" s="1"/>
  <c r="C37" i="1"/>
  <c r="C40" i="1" s="1"/>
  <c r="C41" i="1" s="1"/>
  <c r="C43" i="1" s="1"/>
  <c r="C47" i="1" s="1"/>
  <c r="N49" i="1" l="1"/>
  <c r="I49" i="1"/>
  <c r="D49" i="1"/>
  <c r="C48" i="1"/>
  <c r="B48" i="1"/>
  <c r="C28" i="7"/>
  <c r="C29" i="7" s="1"/>
  <c r="C30" i="7" s="1"/>
  <c r="C33" i="7" s="1"/>
  <c r="D45" i="7"/>
  <c r="B28" i="7"/>
  <c r="B29" i="7" s="1"/>
  <c r="B30" i="7" s="1"/>
  <c r="B33" i="7" s="1"/>
  <c r="B34" i="7" l="1"/>
  <c r="B37" i="7" s="1"/>
  <c r="B40" i="7" s="1"/>
  <c r="B43" i="7" s="1"/>
  <c r="B44" i="7" s="1"/>
  <c r="C34" i="7"/>
  <c r="C37" i="7" s="1"/>
  <c r="C40" i="7" s="1"/>
  <c r="C43" i="7" s="1"/>
  <c r="C44" i="7" s="1"/>
  <c r="I48" i="11"/>
  <c r="I47" i="11"/>
  <c r="I46" i="11"/>
  <c r="I46" i="10"/>
  <c r="I47" i="10"/>
  <c r="I48" i="10"/>
  <c r="I49" i="10"/>
  <c r="I45" i="5"/>
  <c r="I46" i="5"/>
  <c r="I47" i="5"/>
  <c r="J67" i="7"/>
  <c r="X49" i="9"/>
  <c r="X48" i="9"/>
  <c r="X47" i="9"/>
  <c r="S68" i="1"/>
  <c r="S67" i="1"/>
  <c r="S66" i="1"/>
  <c r="J69" i="7"/>
  <c r="J68" i="7"/>
  <c r="M2" i="13" l="1"/>
  <c r="M3" i="13"/>
  <c r="N3" i="13" s="1"/>
  <c r="M4" i="13"/>
  <c r="N4" i="13" s="1"/>
  <c r="M46" i="9"/>
  <c r="M47" i="9" s="1"/>
  <c r="L46" i="9"/>
  <c r="L47" i="9" s="1"/>
  <c r="R47" i="9"/>
  <c r="Q47" i="9"/>
  <c r="H47" i="9"/>
  <c r="G47" i="9"/>
  <c r="C43" i="11"/>
  <c r="C44" i="11" s="1"/>
  <c r="B43" i="11"/>
  <c r="B44" i="11" s="1"/>
  <c r="C43" i="10"/>
  <c r="C44" i="10" s="1"/>
  <c r="C45" i="10" s="1"/>
  <c r="C46" i="10" s="1"/>
  <c r="C47" i="10" s="1"/>
  <c r="B43" i="10"/>
  <c r="B44" i="10" s="1"/>
  <c r="B45" i="10" s="1"/>
  <c r="B46" i="10" s="1"/>
  <c r="B47" i="10" s="1"/>
  <c r="C43" i="5"/>
  <c r="C44" i="5" s="1"/>
  <c r="C45" i="5" s="1"/>
  <c r="B43" i="5"/>
  <c r="B44" i="5" s="1"/>
  <c r="B45" i="5" s="1"/>
  <c r="B46" i="9"/>
  <c r="B47" i="9" s="1"/>
  <c r="B50" i="9" s="1"/>
  <c r="C46" i="9"/>
  <c r="C47" i="9" s="1"/>
  <c r="C50" i="9" s="1"/>
  <c r="M66" i="1"/>
  <c r="M67" i="1" s="1"/>
  <c r="M68" i="1" s="1"/>
  <c r="M69" i="1" s="1"/>
  <c r="M70" i="1" s="1"/>
  <c r="L66" i="1"/>
  <c r="L67" i="1" s="1"/>
  <c r="L68" i="1" s="1"/>
  <c r="L69" i="1" s="1"/>
  <c r="L70" i="1" s="1"/>
  <c r="H66" i="1"/>
  <c r="H67" i="1" s="1"/>
  <c r="H68" i="1" s="1"/>
  <c r="H69" i="1" s="1"/>
  <c r="H70" i="1" s="1"/>
  <c r="G66" i="1"/>
  <c r="G67" i="1" s="1"/>
  <c r="G68" i="1" s="1"/>
  <c r="G69" i="1" s="1"/>
  <c r="G70" i="1" s="1"/>
  <c r="C66" i="1"/>
  <c r="C67" i="1" s="1"/>
  <c r="C68" i="1" s="1"/>
  <c r="C69" i="1" s="1"/>
  <c r="C70" i="1" s="1"/>
  <c r="C73" i="1" s="1"/>
  <c r="C74" i="1" s="1"/>
  <c r="B66" i="1"/>
  <c r="B67" i="1" s="1"/>
  <c r="B68" i="1" s="1"/>
  <c r="B69" i="1" s="1"/>
  <c r="B70" i="1" s="1"/>
  <c r="C64" i="7"/>
  <c r="C65" i="7" s="1"/>
  <c r="C66" i="7" s="1"/>
  <c r="C69" i="7" s="1"/>
  <c r="C70" i="7" s="1"/>
  <c r="C73" i="7" s="1"/>
  <c r="C74" i="7" s="1"/>
  <c r="C75" i="7" s="1"/>
  <c r="B64" i="7"/>
  <c r="B65" i="7" s="1"/>
  <c r="B66" i="7" s="1"/>
  <c r="B69" i="7" s="1"/>
  <c r="B70" i="7" s="1"/>
  <c r="B73" i="7" s="1"/>
  <c r="B74" i="7" s="1"/>
  <c r="B75" i="7" s="1"/>
  <c r="K53" i="7"/>
  <c r="N75" i="1"/>
  <c r="I75" i="1"/>
  <c r="D75" i="1"/>
  <c r="N2" i="13" l="1"/>
  <c r="S51" i="9"/>
  <c r="N51" i="9"/>
  <c r="I51" i="9"/>
  <c r="X82" i="3" l="1"/>
  <c r="S82" i="3"/>
  <c r="N82" i="3"/>
  <c r="I82" i="3"/>
  <c r="D82" i="3"/>
  <c r="D62" i="11"/>
  <c r="D45" i="11"/>
  <c r="D68" i="10"/>
  <c r="D48" i="10"/>
  <c r="D51" i="9"/>
  <c r="S73" i="9"/>
  <c r="N73" i="9"/>
  <c r="I73" i="9"/>
  <c r="D73" i="9"/>
  <c r="D46" i="5"/>
  <c r="D66" i="5"/>
  <c r="D104" i="1"/>
  <c r="I104" i="1"/>
  <c r="N104" i="1"/>
  <c r="D103" i="7" l="1"/>
  <c r="D76" i="7" l="1"/>
  <c r="B73" i="1"/>
  <c r="B74" i="1" s="1"/>
</calcChain>
</file>

<file path=xl/sharedStrings.xml><?xml version="1.0" encoding="utf-8"?>
<sst xmlns="http://schemas.openxmlformats.org/spreadsheetml/2006/main" count="1238" uniqueCount="183">
  <si>
    <t>Webex Teams - Project space (by team)</t>
  </si>
  <si>
    <t>Webex Teams - PE space (multiple teams w/ common PE)</t>
  </si>
  <si>
    <t>Webex Meetings</t>
  </si>
  <si>
    <t>start in PE Team Space</t>
  </si>
  <si>
    <t>Start time</t>
  </si>
  <si>
    <t>Duration (min)</t>
  </si>
  <si>
    <t>Activity</t>
  </si>
  <si>
    <t>Welcome! Find your "seat" (join PE Webex Team Space)</t>
  </si>
  <si>
    <t>Team Ideation Presentation Introduction</t>
  </si>
  <si>
    <t>shift to Project Team Space</t>
  </si>
  <si>
    <t>Team Ideation Presentation Exercise</t>
  </si>
  <si>
    <t>shift to PE Team space</t>
  </si>
  <si>
    <t>Full Class - Questions about IED and Capstone readiness</t>
  </si>
  <si>
    <t>Ticket Out Intro</t>
  </si>
  <si>
    <t>Total Duration (min)</t>
  </si>
  <si>
    <t>Capstone Introduction and Expectations part 2</t>
  </si>
  <si>
    <r>
      <t xml:space="preserve">Track </t>
    </r>
    <r>
      <rPr>
        <b/>
        <sz val="12"/>
        <color theme="1"/>
        <rFont val="Calibri"/>
        <family val="2"/>
        <scheme val="minor"/>
      </rPr>
      <t>A</t>
    </r>
  </si>
  <si>
    <r>
      <t xml:space="preserve">Track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</t>
    </r>
  </si>
  <si>
    <t>Generate Project Questions</t>
  </si>
  <si>
    <t>Project Engineer Meeting</t>
  </si>
  <si>
    <t>In Depth Project Introduction (PE)</t>
  </si>
  <si>
    <t>Classify Questions</t>
  </si>
  <si>
    <t>Assign Questions</t>
  </si>
  <si>
    <t>Full Class Wrap Up</t>
  </si>
  <si>
    <t>Post-class Ticket Out (complete outside of class)</t>
  </si>
  <si>
    <t xml:space="preserve">Teams will be assigned to a track </t>
  </si>
  <si>
    <t>You will be notified which track to follow</t>
  </si>
  <si>
    <t>Week 2 Schedule Intro</t>
  </si>
  <si>
    <r>
      <t xml:space="preserve">Review of </t>
    </r>
    <r>
      <rPr>
        <b/>
        <sz val="18"/>
        <color theme="1"/>
        <rFont val="Calibri"/>
        <family val="2"/>
        <scheme val="minor"/>
      </rPr>
      <t>ENGINEERING DESIGN PROCESS</t>
    </r>
  </si>
  <si>
    <r>
      <t xml:space="preserve">Track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</si>
  <si>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Track </t>
    </r>
    <r>
      <rPr>
        <b/>
        <sz val="12"/>
        <color theme="1"/>
        <rFont val="Calibri"/>
        <family val="2"/>
        <scheme val="minor"/>
      </rPr>
      <t>C</t>
    </r>
  </si>
  <si>
    <t>Sponsor Kickoff</t>
  </si>
  <si>
    <t>CE meeting with team</t>
  </si>
  <si>
    <t>Review previous team's Final Presentation</t>
  </si>
  <si>
    <t>Initial Customer Needs &amp; Reqs</t>
  </si>
  <si>
    <t>Update Needs &amp; Reqs</t>
  </si>
  <si>
    <t>You will receive email invitation to Webex Meetings with Sponsor</t>
  </si>
  <si>
    <r>
      <t xml:space="preserve">Track </t>
    </r>
    <r>
      <rPr>
        <b/>
        <sz val="12"/>
        <color theme="1"/>
        <rFont val="Calibri"/>
        <family val="2"/>
        <scheme val="minor"/>
      </rPr>
      <t>D</t>
    </r>
  </si>
  <si>
    <t>Statement of Work Intro</t>
  </si>
  <si>
    <t>Statement of Work Exercise</t>
  </si>
  <si>
    <t>Concept Generation Ideation</t>
  </si>
  <si>
    <t>Create Forum Threads</t>
  </si>
  <si>
    <t>Project Technical Work</t>
  </si>
  <si>
    <r>
      <t xml:space="preserve">Track </t>
    </r>
    <r>
      <rPr>
        <b/>
        <sz val="11"/>
        <color theme="1"/>
        <rFont val="Calibri"/>
        <family val="2"/>
        <scheme val="minor"/>
      </rPr>
      <t>A</t>
    </r>
  </si>
  <si>
    <r>
      <t xml:space="preserve">Track </t>
    </r>
    <r>
      <rPr>
        <b/>
        <sz val="11"/>
        <color theme="1"/>
        <rFont val="Calibri"/>
        <family val="2"/>
        <scheme val="minor"/>
      </rPr>
      <t>B</t>
    </r>
  </si>
  <si>
    <t>shift to Webex meeting</t>
  </si>
  <si>
    <t>start in Project Team Space</t>
  </si>
  <si>
    <t>start in Webex meeting</t>
  </si>
  <si>
    <r>
      <t xml:space="preserve">Track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</si>
  <si>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Track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 (use B or D on Day 4)</t>
    </r>
  </si>
  <si>
    <r>
      <t xml:space="preserve">Track </t>
    </r>
    <r>
      <rPr>
        <b/>
        <sz val="12"/>
        <color theme="1"/>
        <rFont val="Calibri"/>
        <family val="2"/>
        <scheme val="minor"/>
      </rPr>
      <t>B</t>
    </r>
  </si>
  <si>
    <r>
      <t xml:space="preserve">Track </t>
    </r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 </t>
    </r>
  </si>
  <si>
    <t>PE NOTES</t>
  </si>
  <si>
    <t>Every sheet has a hidden row with summation of time, in case we want to shift things and double check math</t>
  </si>
  <si>
    <t>I gave up on specifically calling out location shifts after class 4. Should have the flow of things by then.</t>
  </si>
  <si>
    <t>Ideation Summary Table / Technical Task List</t>
  </si>
  <si>
    <t>Engineering Documentation</t>
  </si>
  <si>
    <t>Eng Tools &amp; Methods</t>
  </si>
  <si>
    <t>Group review of           Needs &amp; Reqs</t>
  </si>
  <si>
    <t>Group review of       Needs &amp; Reqs</t>
  </si>
  <si>
    <t>Project Work</t>
  </si>
  <si>
    <t>Documentation and EDN Usage</t>
  </si>
  <si>
    <t>Teams will be assigned to a track which MAY BE A DIFFERENT letter than Day 3</t>
  </si>
  <si>
    <t>CE will jump into Project Team Space for their 5 minute personal introduction</t>
  </si>
  <si>
    <t>Sticky Note Gantt Chart Exercise</t>
  </si>
  <si>
    <t>Concept Generation Q&amp;A</t>
  </si>
  <si>
    <t>15 min CE meeting somewhere within Ideation time in CE personal Webex Room</t>
  </si>
  <si>
    <t>Project Planning Q&amp;A</t>
  </si>
  <si>
    <t>Course Introduction &amp; Expectations part 1</t>
  </si>
  <si>
    <t>Logistics</t>
  </si>
  <si>
    <t>Snapshot from S21 (no changes after early Feb)</t>
  </si>
  <si>
    <t>Intro to Project Planning</t>
  </si>
  <si>
    <t>Concept Intro</t>
  </si>
  <si>
    <t>Risk Analysis Memo Introduction</t>
  </si>
  <si>
    <t>Course Introduction, Logistics, &amp; Expectations part 1</t>
  </si>
  <si>
    <t>Orientation Packet</t>
  </si>
  <si>
    <t>ENGINEERING DESIGN PROCESS Q&amp;A</t>
  </si>
  <si>
    <t>Statement of Work Q&amp;A</t>
  </si>
  <si>
    <t>Capstone Introduction and Expectations Q&amp;A</t>
  </si>
  <si>
    <t>Preliminary Design Review Q&amp;A</t>
  </si>
  <si>
    <t>PE review of Project Plan</t>
  </si>
  <si>
    <t>Wrap Up</t>
  </si>
  <si>
    <t>HOW to add time</t>
  </si>
  <si>
    <t>Webex Teams - Project Space (by team)</t>
  </si>
  <si>
    <t>Webex Teams - PE Space (multiple teams w/ common PE)</t>
  </si>
  <si>
    <t>Post-Class Ticket Out (complete outside of class)</t>
  </si>
  <si>
    <t>Meet with Chief Engineer</t>
  </si>
  <si>
    <t>Meet with Project Engineer</t>
  </si>
  <si>
    <r>
      <t xml:space="preserve">Track </t>
    </r>
    <r>
      <rPr>
        <b/>
        <sz val="12"/>
        <color theme="1"/>
        <rFont val="Calibri"/>
        <family val="2"/>
        <scheme val="minor"/>
      </rPr>
      <t>E</t>
    </r>
  </si>
  <si>
    <t>Team Ideation Introduction</t>
  </si>
  <si>
    <t>Team Ideation Exercise</t>
  </si>
  <si>
    <t>Engineering Tools &amp; Methods</t>
  </si>
  <si>
    <t xml:space="preserve"> Wrap Up</t>
  </si>
  <si>
    <t>Background Memo Introduction</t>
  </si>
  <si>
    <t>15 min CE meeting somewhere within Ideation time in Team Space</t>
  </si>
  <si>
    <t>category</t>
  </si>
  <si>
    <t>T</t>
  </si>
  <si>
    <t>A</t>
  </si>
  <si>
    <t>P</t>
  </si>
  <si>
    <t>Project technical work</t>
  </si>
  <si>
    <t>Administrative tasks</t>
  </si>
  <si>
    <t>total</t>
  </si>
  <si>
    <t>%</t>
  </si>
  <si>
    <t>(P)</t>
  </si>
  <si>
    <t>(T)</t>
  </si>
  <si>
    <t>(A)</t>
  </si>
  <si>
    <t>Team development / Design process refresher</t>
  </si>
  <si>
    <t>Total class time is 110/day</t>
  </si>
  <si>
    <r>
      <t xml:space="preserve">above numbers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pulled from prior sheets and autoupdated</t>
    </r>
  </si>
  <si>
    <t>MC</t>
  </si>
  <si>
    <t>PE</t>
  </si>
  <si>
    <t>PE/CE</t>
  </si>
  <si>
    <t>CE</t>
  </si>
  <si>
    <t>Snapshot from S22</t>
  </si>
  <si>
    <t>Team Member Intros</t>
  </si>
  <si>
    <t>Ice Breaker Activity</t>
  </si>
  <si>
    <t>Introduction to Question Generation</t>
  </si>
  <si>
    <t>Ice Breaker Instructions</t>
  </si>
  <si>
    <t>CE &amp; PE Introductions                                                                Project Description Review                                                   Generate Project Questions</t>
  </si>
  <si>
    <t>CE &amp; PE will jump between Project Team Spaces</t>
  </si>
  <si>
    <t>Ideation Summary Table                                Technical Task List</t>
  </si>
  <si>
    <t>PE / CE Review of Questions</t>
  </si>
  <si>
    <t>F22</t>
  </si>
  <si>
    <t>CE &amp; PE will jump between Teams</t>
  </si>
  <si>
    <t>Welcome! Find your team pod</t>
  </si>
  <si>
    <t>Full class activity</t>
  </si>
  <si>
    <t>Team activity</t>
  </si>
  <si>
    <r>
      <t xml:space="preserve">Track </t>
    </r>
    <r>
      <rPr>
        <b/>
        <sz val="11"/>
        <color theme="1"/>
        <rFont val="Calibri"/>
        <family val="2"/>
        <scheme val="minor"/>
      </rPr>
      <t>C</t>
    </r>
  </si>
  <si>
    <t>Draft BDR Poster</t>
  </si>
  <si>
    <t>Client Meeting #1</t>
  </si>
  <si>
    <t>Team Skill Assessment</t>
  </si>
  <si>
    <t>Company Communication &amp; Document Policy</t>
  </si>
  <si>
    <t>SCAFFOLDING NO LONGER NEEDED F23 and onward</t>
  </si>
  <si>
    <t>Department activity</t>
  </si>
  <si>
    <t>Sticky Note Project Planning Exercise</t>
  </si>
  <si>
    <t>Review previous team's Final PPT</t>
  </si>
  <si>
    <r>
      <t xml:space="preserve">Track </t>
    </r>
    <r>
      <rPr>
        <b/>
        <sz val="11"/>
        <color theme="1"/>
        <rFont val="Calibri"/>
        <family val="2"/>
        <scheme val="minor"/>
      </rPr>
      <t>F</t>
    </r>
  </si>
  <si>
    <r>
      <t xml:space="preserve">Track </t>
    </r>
    <r>
      <rPr>
        <b/>
        <sz val="11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Continuing project</t>
    </r>
  </si>
  <si>
    <r>
      <t xml:space="preserve">Track </t>
    </r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- Continuing project</t>
    </r>
  </si>
  <si>
    <t>Follow team created Class 9 Agenda</t>
  </si>
  <si>
    <t>F24</t>
  </si>
  <si>
    <t>Concept Generation</t>
  </si>
  <si>
    <t>Client Meeting #2</t>
  </si>
  <si>
    <t>Risk Management</t>
  </si>
  <si>
    <t>Client Meeting #1 Intro</t>
  </si>
  <si>
    <t>Group Ideation Process Intro</t>
  </si>
  <si>
    <t>A + B - Client Meeting</t>
  </si>
  <si>
    <t>C + D - continuing project</t>
  </si>
  <si>
    <t>E + F - new project</t>
  </si>
  <si>
    <t>15 min CE meeting with Team</t>
  </si>
  <si>
    <t>Project Work - 
Concept Selection</t>
  </si>
  <si>
    <t xml:space="preserve">Research on Existing Technology </t>
  </si>
  <si>
    <t>PE will inform team of order</t>
  </si>
  <si>
    <t>balance 
of time</t>
  </si>
  <si>
    <t>Design Lab Expectations</t>
  </si>
  <si>
    <t>ENGINEERING DESIGN PROCESS review</t>
  </si>
  <si>
    <t>Project Planning Intro</t>
  </si>
  <si>
    <t>Client Meeting 1 – Kickoff Meeting </t>
  </si>
  <si>
    <t>Benchmarking</t>
  </si>
  <si>
    <t>Identify Preliminary Deliverables</t>
  </si>
  <si>
    <t>Finalize Deliverables</t>
  </si>
  <si>
    <t>CE reflection on Client Meeting #2</t>
  </si>
  <si>
    <t>Engineering Definition Introduction</t>
  </si>
  <si>
    <t>Update Engineering Definition</t>
  </si>
  <si>
    <t>Group review of Engineering Definition</t>
  </si>
  <si>
    <t>Reflection on Engineering Definition</t>
  </si>
  <si>
    <t>Project Work - 
Revisit Concept Generation against Engineering Definition
Evaluate Concept Feasibility</t>
  </si>
  <si>
    <t>Project Work - 
Update Engineering Definition as needed
Update Concept Generation as needed</t>
  </si>
  <si>
    <t>Project Work - 
Update Milestones &amp; Tasks as needed
Update Engineering Definition as needed</t>
  </si>
  <si>
    <t>May have been Day 9 for some teams</t>
  </si>
  <si>
    <t>May be Day 10 for some teams</t>
  </si>
  <si>
    <t>S24</t>
  </si>
  <si>
    <t>Review previous team's Final PPT (ongoing projects only)</t>
  </si>
  <si>
    <t>Project Description
 - questions &amp; answers</t>
  </si>
  <si>
    <t>Engineering Definition 
- develop or update</t>
  </si>
  <si>
    <t>Develop PPT for Client Meeting #1</t>
  </si>
  <si>
    <t>CE Introduction (10)
PE Introduction (15)
Project Launch (15)</t>
  </si>
  <si>
    <t>Project Description Review (10) 
Generate Project Needs, Use Cases &amp; User Stories (20)</t>
  </si>
  <si>
    <t>Project Work - 
Engineering Definition
&amp; Benchmarking</t>
  </si>
  <si>
    <t>System Design Introduction</t>
  </si>
  <si>
    <t>S26</t>
  </si>
  <si>
    <t>Follow team created  Agenda</t>
  </si>
  <si>
    <t>Schedule Intro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</si>
</sst>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599963377788628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53">
    <xf numFmtId="0" fontId="0" fillId="0" borderId="0" xfId="0"/>
    <xf numFmtId="0" fontId="0" fillId="0" borderId="1" xfId="0" applyBorder="1" applyAlignment="1">
      <alignment horizontal="center"/>
    </xf>
    <xf numFmtId="0" fontId="0" fillId="3" borderId="0" xfId="0" applyFill="1"/>
    <xf numFmtId="0" fontId="1" fillId="0" borderId="0" xfId="0" applyFont="1"/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5" xfId="0" applyFill="1" applyBorder="1" applyAlignment="1">
      <alignment horizontal="center"/>
    </xf>
    <xf numFmtId="0" fontId="0" fillId="5" borderId="0" xfId="0" applyFill="1"/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6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0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16" xfId="0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0" fontId="0" fillId="0" borderId="0" xfId="0" applyNumberFormat="1"/>
    <xf numFmtId="164" fontId="0" fillId="0" borderId="1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0" fillId="8" borderId="0" xfId="0" applyFill="1"/>
    <xf numFmtId="0" fontId="2" fillId="8" borderId="0" xfId="0" applyFont="1" applyFill="1"/>
    <xf numFmtId="164" fontId="0" fillId="0" borderId="12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4" borderId="0" xfId="0" applyFill="1" applyAlignment="1">
      <alignment horizontal="center" vertical="center"/>
    </xf>
    <xf numFmtId="20" fontId="0" fillId="4" borderId="0" xfId="0" applyNumberForma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2" fillId="4" borderId="0" xfId="0" applyFont="1" applyFill="1"/>
    <xf numFmtId="0" fontId="0" fillId="3" borderId="8" xfId="0" applyFill="1" applyBorder="1" applyAlignment="1">
      <alignment horizontal="center" vertical="center"/>
    </xf>
    <xf numFmtId="0" fontId="6" fillId="0" borderId="0" xfId="0" applyFont="1"/>
    <xf numFmtId="0" fontId="0" fillId="0" borderId="9" xfId="0" applyBorder="1"/>
    <xf numFmtId="0" fontId="8" fillId="4" borderId="0" xfId="0" applyFont="1" applyFill="1" applyAlignment="1">
      <alignment horizontal="right"/>
    </xf>
    <xf numFmtId="0" fontId="0" fillId="4" borderId="0" xfId="0" applyFill="1" applyAlignment="1">
      <alignment vertical="center"/>
    </xf>
    <xf numFmtId="0" fontId="1" fillId="0" borderId="6" xfId="0" applyFont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4" borderId="0" xfId="0" applyFill="1" applyAlignment="1">
      <alignment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 applyAlignment="1">
      <alignment horizontal="right"/>
    </xf>
    <xf numFmtId="0" fontId="10" fillId="0" borderId="0" xfId="0" applyFont="1" applyAlignment="1">
      <alignment horizontal="right"/>
    </xf>
    <xf numFmtId="9" fontId="0" fillId="0" borderId="0" xfId="1" applyFont="1"/>
    <xf numFmtId="164" fontId="0" fillId="0" borderId="8" xfId="0" applyNumberFormat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7" borderId="0" xfId="0" applyFill="1"/>
    <xf numFmtId="0" fontId="2" fillId="0" borderId="0" xfId="0" applyFont="1" applyAlignment="1">
      <alignment horizontal="center"/>
    </xf>
    <xf numFmtId="0" fontId="0" fillId="3" borderId="7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3" borderId="2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25" xfId="0" applyFont="1" applyBorder="1" applyAlignment="1">
      <alignment horizontal="center" wrapText="1"/>
    </xf>
    <xf numFmtId="0" fontId="0" fillId="12" borderId="6" xfId="0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164" fontId="0" fillId="0" borderId="1" xfId="0" applyNumberFormat="1" applyBorder="1" applyAlignment="1">
      <alignment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164" fontId="0" fillId="4" borderId="0" xfId="0" applyNumberFormat="1" applyFill="1" applyAlignment="1">
      <alignment vertical="center"/>
    </xf>
    <xf numFmtId="164" fontId="0" fillId="0" borderId="27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4" borderId="0" xfId="0" applyNumberFormat="1" applyFill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4" borderId="0" xfId="0" applyFill="1" applyAlignment="1">
      <alignment horizontal="left" wrapText="1"/>
    </xf>
    <xf numFmtId="0" fontId="0" fillId="12" borderId="7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7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2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wrapText="1"/>
    </xf>
    <xf numFmtId="0" fontId="0" fillId="12" borderId="4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12" xfId="0" applyFill="1" applyBorder="1" applyAlignment="1">
      <alignment horizontal="center"/>
    </xf>
    <xf numFmtId="0" fontId="0" fillId="10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9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164" fontId="0" fillId="0" borderId="27" xfId="0" applyNumberFormat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 wrapText="1"/>
    </xf>
    <xf numFmtId="20" fontId="0" fillId="0" borderId="8" xfId="0" applyNumberForma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Activity Breakdown by Class</a:t>
            </a:r>
            <a:r>
              <a:rPr lang="en-US" baseline="0"/>
              <a:t> (mins)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Summary!$A$2:$B$2</c:f>
              <c:strCache>
                <c:ptCount val="2"/>
                <c:pt idx="0">
                  <c:v>Project technical work</c:v>
                </c:pt>
                <c:pt idx="1">
                  <c:v>(P)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Summary!$C$1:$L$1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Summary!$C$2:$L$2</c:f>
              <c:numCache>
                <c:formatCode>General</c:formatCode>
                <c:ptCount val="10"/>
                <c:pt idx="0">
                  <c:v>0</c:v>
                </c:pt>
                <c:pt idx="1">
                  <c:v>45</c:v>
                </c:pt>
                <c:pt idx="2">
                  <c:v>45</c:v>
                </c:pt>
                <c:pt idx="3">
                  <c:v>30</c:v>
                </c:pt>
                <c:pt idx="4">
                  <c:v>75</c:v>
                </c:pt>
                <c:pt idx="5">
                  <c:v>0</c:v>
                </c:pt>
                <c:pt idx="6">
                  <c:v>75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0-4AF0-916C-528B50C47B02}"/>
            </c:ext>
          </c:extLst>
        </c:ser>
        <c:ser>
          <c:idx val="1"/>
          <c:order val="1"/>
          <c:tx>
            <c:strRef>
              <c:f>Summary!$A$3:$B$3</c:f>
              <c:strCache>
                <c:ptCount val="2"/>
                <c:pt idx="0">
                  <c:v>Team development / Design process refresher</c:v>
                </c:pt>
                <c:pt idx="1">
                  <c:v>(T)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Summary!$C$1:$L$1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Summary!$C$3:$L$3</c:f>
              <c:numCache>
                <c:formatCode>General</c:formatCode>
                <c:ptCount val="10"/>
                <c:pt idx="0">
                  <c:v>65</c:v>
                </c:pt>
                <c:pt idx="1">
                  <c:v>15</c:v>
                </c:pt>
                <c:pt idx="2">
                  <c:v>55</c:v>
                </c:pt>
                <c:pt idx="3">
                  <c:v>0</c:v>
                </c:pt>
                <c:pt idx="4">
                  <c:v>15</c:v>
                </c:pt>
                <c:pt idx="5">
                  <c:v>10</c:v>
                </c:pt>
                <c:pt idx="6">
                  <c:v>30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0-4AF0-916C-528B50C47B02}"/>
            </c:ext>
          </c:extLst>
        </c:ser>
        <c:ser>
          <c:idx val="2"/>
          <c:order val="2"/>
          <c:tx>
            <c:strRef>
              <c:f>Summary!$A$4:$B$4</c:f>
              <c:strCache>
                <c:ptCount val="2"/>
                <c:pt idx="0">
                  <c:v>Administrative tasks</c:v>
                </c:pt>
                <c:pt idx="1">
                  <c:v>(A)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Summary!$C$1:$L$1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Summary!$C$4:$L$4</c:f>
              <c:numCache>
                <c:formatCode>General</c:formatCode>
                <c:ptCount val="10"/>
                <c:pt idx="0">
                  <c:v>45</c:v>
                </c:pt>
                <c:pt idx="1">
                  <c:v>50</c:v>
                </c:pt>
                <c:pt idx="2">
                  <c:v>10</c:v>
                </c:pt>
                <c:pt idx="3">
                  <c:v>70</c:v>
                </c:pt>
                <c:pt idx="4">
                  <c:v>20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80-4AF0-916C-528B50C47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285808"/>
        <c:axId val="376287472"/>
      </c:barChart>
      <c:catAx>
        <c:axId val="37628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287472"/>
        <c:crosses val="autoZero"/>
        <c:auto val="1"/>
        <c:lblAlgn val="ctr"/>
        <c:lblOffset val="100"/>
        <c:noMultiLvlLbl val="0"/>
      </c:catAx>
      <c:valAx>
        <c:axId val="37628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628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Overall % of Class time days 1 through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10-4367-A7AD-DD88E1E1AB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10-4367-A7AD-DD88E1E1AB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10-4367-A7AD-DD88E1E1AB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Summary!$A$2:$A$4</c:f>
              <c:strCache>
                <c:ptCount val="3"/>
                <c:pt idx="0">
                  <c:v>Project technical work</c:v>
                </c:pt>
                <c:pt idx="1">
                  <c:v>Team development / Design process refresher</c:v>
                </c:pt>
                <c:pt idx="2">
                  <c:v>Administrative tasks</c:v>
                </c:pt>
              </c:strCache>
            </c:strRef>
          </c:cat>
          <c:val>
            <c:numRef>
              <c:f>Summary!$N$2:$N$4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D-422E-9D7D-3595366C7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</xdr:colOff>
      <xdr:row>67</xdr:row>
      <xdr:rowOff>152400</xdr:rowOff>
    </xdr:from>
    <xdr:to>
      <xdr:col>5</xdr:col>
      <xdr:colOff>209567</xdr:colOff>
      <xdr:row>69</xdr:row>
      <xdr:rowOff>38122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2660" y="234696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2</xdr:col>
      <xdr:colOff>251460</xdr:colOff>
      <xdr:row>78</xdr:row>
      <xdr:rowOff>167640</xdr:rowOff>
    </xdr:from>
    <xdr:to>
      <xdr:col>3</xdr:col>
      <xdr:colOff>17</xdr:colOff>
      <xdr:row>80</xdr:row>
      <xdr:rowOff>53362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400812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95</xdr:row>
      <xdr:rowOff>152400</xdr:rowOff>
    </xdr:from>
    <xdr:to>
      <xdr:col>5</xdr:col>
      <xdr:colOff>209567</xdr:colOff>
      <xdr:row>97</xdr:row>
      <xdr:rowOff>38124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2660" y="234696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2</xdr:col>
      <xdr:colOff>251460</xdr:colOff>
      <xdr:row>105</xdr:row>
      <xdr:rowOff>167640</xdr:rowOff>
    </xdr:from>
    <xdr:to>
      <xdr:col>3</xdr:col>
      <xdr:colOff>17</xdr:colOff>
      <xdr:row>107</xdr:row>
      <xdr:rowOff>57171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4373880"/>
          <a:ext cx="198137" cy="251482"/>
        </a:xfrm>
        <a:prstGeom prst="rect">
          <a:avLst/>
        </a:prstGeom>
      </xdr:spPr>
    </xdr:pic>
    <xdr:clientData/>
  </xdr:twoCellAnchor>
  <xdr:twoCellAnchor>
    <xdr:from>
      <xdr:col>14</xdr:col>
      <xdr:colOff>1</xdr:colOff>
      <xdr:row>63</xdr:row>
      <xdr:rowOff>104879</xdr:rowOff>
    </xdr:from>
    <xdr:to>
      <xdr:col>14</xdr:col>
      <xdr:colOff>77639</xdr:colOff>
      <xdr:row>64</xdr:row>
      <xdr:rowOff>2710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12207241" y="15679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0</xdr:colOff>
      <xdr:row>65</xdr:row>
      <xdr:rowOff>914</xdr:rowOff>
    </xdr:from>
    <xdr:to>
      <xdr:col>14</xdr:col>
      <xdr:colOff>78200</xdr:colOff>
      <xdr:row>65</xdr:row>
      <xdr:rowOff>73347</xdr:rowOff>
    </xdr:to>
    <xdr:sp macro="" textlink="">
      <xdr:nvSpPr>
        <xdr:cNvPr id="54" name="Isosceles Triangl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12207240" y="18297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8490</xdr:colOff>
      <xdr:row>62</xdr:row>
      <xdr:rowOff>0</xdr:rowOff>
    </xdr:from>
    <xdr:to>
      <xdr:col>14</xdr:col>
      <xdr:colOff>80808</xdr:colOff>
      <xdr:row>62</xdr:row>
      <xdr:rowOff>79930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12215730" y="1280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152401</xdr:colOff>
      <xdr:row>64</xdr:row>
      <xdr:rowOff>74399</xdr:rowOff>
    </xdr:from>
    <xdr:to>
      <xdr:col>14</xdr:col>
      <xdr:colOff>230039</xdr:colOff>
      <xdr:row>64</xdr:row>
      <xdr:rowOff>155110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2359641" y="1720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152400</xdr:colOff>
      <xdr:row>65</xdr:row>
      <xdr:rowOff>153314</xdr:rowOff>
    </xdr:from>
    <xdr:to>
      <xdr:col>14</xdr:col>
      <xdr:colOff>230600</xdr:colOff>
      <xdr:row>66</xdr:row>
      <xdr:rowOff>42867</xdr:rowOff>
    </xdr:to>
    <xdr:sp macro="" textlink="">
      <xdr:nvSpPr>
        <xdr:cNvPr id="57" name="Isosceles Tri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2359640" y="19821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160890</xdr:colOff>
      <xdr:row>62</xdr:row>
      <xdr:rowOff>152400</xdr:rowOff>
    </xdr:from>
    <xdr:to>
      <xdr:col>14</xdr:col>
      <xdr:colOff>233208</xdr:colOff>
      <xdr:row>63</xdr:row>
      <xdr:rowOff>49450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12368130" y="14325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304801</xdr:colOff>
      <xdr:row>65</xdr:row>
      <xdr:rowOff>43919</xdr:rowOff>
    </xdr:from>
    <xdr:to>
      <xdr:col>14</xdr:col>
      <xdr:colOff>382439</xdr:colOff>
      <xdr:row>65</xdr:row>
      <xdr:rowOff>124630</xdr:rowOff>
    </xdr:to>
    <xdr:sp macro="" textlink="">
      <xdr:nvSpPr>
        <xdr:cNvPr id="59" name="Oval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2512041" y="18727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304800</xdr:colOff>
      <xdr:row>66</xdr:row>
      <xdr:rowOff>122834</xdr:rowOff>
    </xdr:from>
    <xdr:to>
      <xdr:col>14</xdr:col>
      <xdr:colOff>383000</xdr:colOff>
      <xdr:row>67</xdr:row>
      <xdr:rowOff>12387</xdr:rowOff>
    </xdr:to>
    <xdr:sp macro="" textlink="">
      <xdr:nvSpPr>
        <xdr:cNvPr id="60" name="Isosceles Triangl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2512040" y="21345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313290</xdr:colOff>
      <xdr:row>63</xdr:row>
      <xdr:rowOff>121920</xdr:rowOff>
    </xdr:from>
    <xdr:to>
      <xdr:col>14</xdr:col>
      <xdr:colOff>385608</xdr:colOff>
      <xdr:row>64</xdr:row>
      <xdr:rowOff>18970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12520530" y="15849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457201</xdr:colOff>
      <xdr:row>66</xdr:row>
      <xdr:rowOff>13439</xdr:rowOff>
    </xdr:from>
    <xdr:to>
      <xdr:col>14</xdr:col>
      <xdr:colOff>534839</xdr:colOff>
      <xdr:row>66</xdr:row>
      <xdr:rowOff>94150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12664441" y="20251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457200</xdr:colOff>
      <xdr:row>67</xdr:row>
      <xdr:rowOff>92354</xdr:rowOff>
    </xdr:from>
    <xdr:to>
      <xdr:col>14</xdr:col>
      <xdr:colOff>535400</xdr:colOff>
      <xdr:row>67</xdr:row>
      <xdr:rowOff>164787</xdr:rowOff>
    </xdr:to>
    <xdr:sp macro="" textlink="">
      <xdr:nvSpPr>
        <xdr:cNvPr id="63" name="Isosceles Triangl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12664440" y="22869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465690</xdr:colOff>
      <xdr:row>64</xdr:row>
      <xdr:rowOff>91440</xdr:rowOff>
    </xdr:from>
    <xdr:to>
      <xdr:col>14</xdr:col>
      <xdr:colOff>538008</xdr:colOff>
      <xdr:row>64</xdr:row>
      <xdr:rowOff>171370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12672930" y="17373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</xdr:colOff>
      <xdr:row>66</xdr:row>
      <xdr:rowOff>165839</xdr:rowOff>
    </xdr:from>
    <xdr:to>
      <xdr:col>15</xdr:col>
      <xdr:colOff>77639</xdr:colOff>
      <xdr:row>67</xdr:row>
      <xdr:rowOff>63670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12816841" y="21775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0</xdr:colOff>
      <xdr:row>68</xdr:row>
      <xdr:rowOff>61874</xdr:rowOff>
    </xdr:from>
    <xdr:to>
      <xdr:col>15</xdr:col>
      <xdr:colOff>78200</xdr:colOff>
      <xdr:row>68</xdr:row>
      <xdr:rowOff>134307</xdr:rowOff>
    </xdr:to>
    <xdr:sp macro="" textlink="">
      <xdr:nvSpPr>
        <xdr:cNvPr id="66" name="Isosceles Triangl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12816840" y="24393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8490</xdr:colOff>
      <xdr:row>65</xdr:row>
      <xdr:rowOff>60960</xdr:rowOff>
    </xdr:from>
    <xdr:to>
      <xdr:col>15</xdr:col>
      <xdr:colOff>80808</xdr:colOff>
      <xdr:row>65</xdr:row>
      <xdr:rowOff>140890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12825330" y="18897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152401</xdr:colOff>
      <xdr:row>67</xdr:row>
      <xdr:rowOff>135359</xdr:rowOff>
    </xdr:from>
    <xdr:to>
      <xdr:col>15</xdr:col>
      <xdr:colOff>230039</xdr:colOff>
      <xdr:row>68</xdr:row>
      <xdr:rowOff>33190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12969241" y="23299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152400</xdr:colOff>
      <xdr:row>69</xdr:row>
      <xdr:rowOff>31394</xdr:rowOff>
    </xdr:from>
    <xdr:to>
      <xdr:col>15</xdr:col>
      <xdr:colOff>230600</xdr:colOff>
      <xdr:row>69</xdr:row>
      <xdr:rowOff>103827</xdr:rowOff>
    </xdr:to>
    <xdr:sp macro="" textlink="">
      <xdr:nvSpPr>
        <xdr:cNvPr id="69" name="Isosceles Triangl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12969240" y="25917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160890</xdr:colOff>
      <xdr:row>66</xdr:row>
      <xdr:rowOff>30480</xdr:rowOff>
    </xdr:from>
    <xdr:to>
      <xdr:col>15</xdr:col>
      <xdr:colOff>233208</xdr:colOff>
      <xdr:row>66</xdr:row>
      <xdr:rowOff>110410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12977730" y="2042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304801</xdr:colOff>
      <xdr:row>68</xdr:row>
      <xdr:rowOff>104879</xdr:rowOff>
    </xdr:from>
    <xdr:to>
      <xdr:col>15</xdr:col>
      <xdr:colOff>382439</xdr:colOff>
      <xdr:row>69</xdr:row>
      <xdr:rowOff>2710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13121641" y="2482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304800</xdr:colOff>
      <xdr:row>70</xdr:row>
      <xdr:rowOff>914</xdr:rowOff>
    </xdr:from>
    <xdr:to>
      <xdr:col>15</xdr:col>
      <xdr:colOff>383000</xdr:colOff>
      <xdr:row>70</xdr:row>
      <xdr:rowOff>73347</xdr:rowOff>
    </xdr:to>
    <xdr:sp macro="" textlink="">
      <xdr:nvSpPr>
        <xdr:cNvPr id="72" name="Isosceles Triangl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13121640" y="27441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313290</xdr:colOff>
      <xdr:row>67</xdr:row>
      <xdr:rowOff>0</xdr:rowOff>
    </xdr:from>
    <xdr:to>
      <xdr:col>15</xdr:col>
      <xdr:colOff>385608</xdr:colOff>
      <xdr:row>67</xdr:row>
      <xdr:rowOff>79930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13130130" y="21945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750851</xdr:colOff>
      <xdr:row>65</xdr:row>
      <xdr:rowOff>36299</xdr:rowOff>
    </xdr:from>
    <xdr:to>
      <xdr:col>3</xdr:col>
      <xdr:colOff>828489</xdr:colOff>
      <xdr:row>65</xdr:row>
      <xdr:rowOff>117010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263128" y="185337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62</xdr:row>
      <xdr:rowOff>54254</xdr:rowOff>
    </xdr:from>
    <xdr:to>
      <xdr:col>3</xdr:col>
      <xdr:colOff>828770</xdr:colOff>
      <xdr:row>62</xdr:row>
      <xdr:rowOff>126687</xdr:rowOff>
    </xdr:to>
    <xdr:sp macro="" textlink="">
      <xdr:nvSpPr>
        <xdr:cNvPr id="75" name="Isosceles Triangl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262847" y="132620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753511</xdr:colOff>
      <xdr:row>68</xdr:row>
      <xdr:rowOff>60960</xdr:rowOff>
    </xdr:from>
    <xdr:to>
      <xdr:col>3</xdr:col>
      <xdr:colOff>825829</xdr:colOff>
      <xdr:row>68</xdr:row>
      <xdr:rowOff>140890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265788" y="2423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63</xdr:row>
      <xdr:rowOff>61874</xdr:rowOff>
    </xdr:from>
    <xdr:to>
      <xdr:col>3</xdr:col>
      <xdr:colOff>828770</xdr:colOff>
      <xdr:row>63</xdr:row>
      <xdr:rowOff>134307</xdr:rowOff>
    </xdr:to>
    <xdr:sp macro="" textlink="">
      <xdr:nvSpPr>
        <xdr:cNvPr id="78" name="Isosceles Triangl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262847" y="1515536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753511</xdr:colOff>
      <xdr:row>69</xdr:row>
      <xdr:rowOff>50995</xdr:rowOff>
    </xdr:from>
    <xdr:to>
      <xdr:col>3</xdr:col>
      <xdr:colOff>825829</xdr:colOff>
      <xdr:row>69</xdr:row>
      <xdr:rowOff>130925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265788" y="259490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64</xdr:row>
      <xdr:rowOff>60702</xdr:rowOff>
    </xdr:from>
    <xdr:to>
      <xdr:col>3</xdr:col>
      <xdr:colOff>828770</xdr:colOff>
      <xdr:row>64</xdr:row>
      <xdr:rowOff>133135</xdr:rowOff>
    </xdr:to>
    <xdr:sp macro="" textlink="">
      <xdr:nvSpPr>
        <xdr:cNvPr id="81" name="Isosceles Triangl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262847" y="169607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313290</xdr:colOff>
      <xdr:row>67</xdr:row>
      <xdr:rowOff>121920</xdr:rowOff>
    </xdr:from>
    <xdr:to>
      <xdr:col>11</xdr:col>
      <xdr:colOff>385608</xdr:colOff>
      <xdr:row>68</xdr:row>
      <xdr:rowOff>18970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10691730" y="23164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457201</xdr:colOff>
      <xdr:row>70</xdr:row>
      <xdr:rowOff>13439</xdr:rowOff>
    </xdr:from>
    <xdr:to>
      <xdr:col>11</xdr:col>
      <xdr:colOff>534839</xdr:colOff>
      <xdr:row>70</xdr:row>
      <xdr:rowOff>94150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10835641" y="27566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74</xdr:row>
      <xdr:rowOff>54254</xdr:rowOff>
    </xdr:from>
    <xdr:to>
      <xdr:col>3</xdr:col>
      <xdr:colOff>828770</xdr:colOff>
      <xdr:row>74</xdr:row>
      <xdr:rowOff>126687</xdr:rowOff>
    </xdr:to>
    <xdr:sp macro="" textlink="">
      <xdr:nvSpPr>
        <xdr:cNvPr id="84" name="Isosceles Triangl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262847" y="350670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465690</xdr:colOff>
      <xdr:row>68</xdr:row>
      <xdr:rowOff>91440</xdr:rowOff>
    </xdr:from>
    <xdr:to>
      <xdr:col>11</xdr:col>
      <xdr:colOff>538008</xdr:colOff>
      <xdr:row>68</xdr:row>
      <xdr:rowOff>171370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10844130" y="24688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</xdr:colOff>
      <xdr:row>70</xdr:row>
      <xdr:rowOff>165839</xdr:rowOff>
    </xdr:from>
    <xdr:to>
      <xdr:col>12</xdr:col>
      <xdr:colOff>77639</xdr:colOff>
      <xdr:row>71</xdr:row>
      <xdr:rowOff>63670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10988041" y="29090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73</xdr:row>
      <xdr:rowOff>56598</xdr:rowOff>
    </xdr:from>
    <xdr:to>
      <xdr:col>3</xdr:col>
      <xdr:colOff>828770</xdr:colOff>
      <xdr:row>73</xdr:row>
      <xdr:rowOff>129031</xdr:rowOff>
    </xdr:to>
    <xdr:sp macro="" textlink="">
      <xdr:nvSpPr>
        <xdr:cNvPr id="87" name="Isosceles Triangl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262847" y="3327336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8490</xdr:colOff>
      <xdr:row>69</xdr:row>
      <xdr:rowOff>60960</xdr:rowOff>
    </xdr:from>
    <xdr:to>
      <xdr:col>12</xdr:col>
      <xdr:colOff>80808</xdr:colOff>
      <xdr:row>69</xdr:row>
      <xdr:rowOff>140890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0996530" y="26212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71</xdr:row>
      <xdr:rowOff>135359</xdr:rowOff>
    </xdr:from>
    <xdr:to>
      <xdr:col>12</xdr:col>
      <xdr:colOff>230039</xdr:colOff>
      <xdr:row>72</xdr:row>
      <xdr:rowOff>33190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11140441" y="30614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72</xdr:row>
      <xdr:rowOff>54254</xdr:rowOff>
    </xdr:from>
    <xdr:to>
      <xdr:col>3</xdr:col>
      <xdr:colOff>828770</xdr:colOff>
      <xdr:row>72</xdr:row>
      <xdr:rowOff>126687</xdr:rowOff>
    </xdr:to>
    <xdr:sp macro="" textlink="">
      <xdr:nvSpPr>
        <xdr:cNvPr id="90" name="Isosceles Triangl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262847" y="3143285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160890</xdr:colOff>
      <xdr:row>70</xdr:row>
      <xdr:rowOff>30480</xdr:rowOff>
    </xdr:from>
    <xdr:to>
      <xdr:col>12</xdr:col>
      <xdr:colOff>233208</xdr:colOff>
      <xdr:row>70</xdr:row>
      <xdr:rowOff>110410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11148930" y="27736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72</xdr:row>
      <xdr:rowOff>104879</xdr:rowOff>
    </xdr:from>
    <xdr:to>
      <xdr:col>12</xdr:col>
      <xdr:colOff>382439</xdr:colOff>
      <xdr:row>73</xdr:row>
      <xdr:rowOff>2710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11292841" y="32138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304800</xdr:colOff>
      <xdr:row>74</xdr:row>
      <xdr:rowOff>914</xdr:rowOff>
    </xdr:from>
    <xdr:to>
      <xdr:col>12</xdr:col>
      <xdr:colOff>383000</xdr:colOff>
      <xdr:row>74</xdr:row>
      <xdr:rowOff>73347</xdr:rowOff>
    </xdr:to>
    <xdr:sp macro="" textlink="">
      <xdr:nvSpPr>
        <xdr:cNvPr id="93" name="Isosceles Triangl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11292840" y="34756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313290</xdr:colOff>
      <xdr:row>71</xdr:row>
      <xdr:rowOff>0</xdr:rowOff>
    </xdr:from>
    <xdr:to>
      <xdr:col>12</xdr:col>
      <xdr:colOff>385608</xdr:colOff>
      <xdr:row>71</xdr:row>
      <xdr:rowOff>79930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11301330" y="29260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21045</xdr:colOff>
      <xdr:row>39</xdr:row>
      <xdr:rowOff>142602</xdr:rowOff>
    </xdr:from>
    <xdr:ext cx="198137" cy="251482"/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6085" y="3434442"/>
          <a:ext cx="198137" cy="251482"/>
        </a:xfrm>
        <a:prstGeom prst="rect">
          <a:avLst/>
        </a:prstGeom>
      </xdr:spPr>
    </xdr:pic>
    <xdr:clientData/>
  </xdr:oneCellAnchor>
  <xdr:oneCellAnchor>
    <xdr:from>
      <xdr:col>2</xdr:col>
      <xdr:colOff>251460</xdr:colOff>
      <xdr:row>47</xdr:row>
      <xdr:rowOff>167640</xdr:rowOff>
    </xdr:from>
    <xdr:ext cx="198137" cy="251482"/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986028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735877</xdr:colOff>
      <xdr:row>32</xdr:row>
      <xdr:rowOff>42303</xdr:rowOff>
    </xdr:from>
    <xdr:to>
      <xdr:col>3</xdr:col>
      <xdr:colOff>813515</xdr:colOff>
      <xdr:row>32</xdr:row>
      <xdr:rowOff>123014</xdr:rowOff>
    </xdr:to>
    <xdr:sp macro="" textlink="">
      <xdr:nvSpPr>
        <xdr:cNvPr id="130" name="Oval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241404" y="244375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8490</xdr:colOff>
      <xdr:row>26</xdr:row>
      <xdr:rowOff>0</xdr:rowOff>
    </xdr:from>
    <xdr:to>
      <xdr:col>14</xdr:col>
      <xdr:colOff>80808</xdr:colOff>
      <xdr:row>26</xdr:row>
      <xdr:rowOff>79930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12215730" y="69494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735877</xdr:colOff>
      <xdr:row>33</xdr:row>
      <xdr:rowOff>59390</xdr:rowOff>
    </xdr:from>
    <xdr:to>
      <xdr:col>3</xdr:col>
      <xdr:colOff>813515</xdr:colOff>
      <xdr:row>33</xdr:row>
      <xdr:rowOff>140101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241404" y="264557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152400</xdr:colOff>
      <xdr:row>34</xdr:row>
      <xdr:rowOff>0</xdr:rowOff>
    </xdr:from>
    <xdr:to>
      <xdr:col>14</xdr:col>
      <xdr:colOff>230600</xdr:colOff>
      <xdr:row>34</xdr:row>
      <xdr:rowOff>42867</xdr:rowOff>
    </xdr:to>
    <xdr:sp macro="" textlink="">
      <xdr:nvSpPr>
        <xdr:cNvPr id="134" name="Isosceles Triangl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12359640" y="76513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160890</xdr:colOff>
      <xdr:row>26</xdr:row>
      <xdr:rowOff>152400</xdr:rowOff>
    </xdr:from>
    <xdr:to>
      <xdr:col>14</xdr:col>
      <xdr:colOff>233208</xdr:colOff>
      <xdr:row>27</xdr:row>
      <xdr:rowOff>49450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12368130" y="71018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304800</xdr:colOff>
      <xdr:row>34</xdr:row>
      <xdr:rowOff>122834</xdr:rowOff>
    </xdr:from>
    <xdr:to>
      <xdr:col>14</xdr:col>
      <xdr:colOff>383000</xdr:colOff>
      <xdr:row>35</xdr:row>
      <xdr:rowOff>12387</xdr:rowOff>
    </xdr:to>
    <xdr:sp macro="" textlink="">
      <xdr:nvSpPr>
        <xdr:cNvPr id="137" name="Isosceles Triangl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12512040" y="78037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313290</xdr:colOff>
      <xdr:row>27</xdr:row>
      <xdr:rowOff>121920</xdr:rowOff>
    </xdr:from>
    <xdr:to>
      <xdr:col>14</xdr:col>
      <xdr:colOff>385608</xdr:colOff>
      <xdr:row>28</xdr:row>
      <xdr:rowOff>18970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12520530" y="72542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735877</xdr:colOff>
      <xdr:row>29</xdr:row>
      <xdr:rowOff>51539</xdr:rowOff>
    </xdr:from>
    <xdr:to>
      <xdr:col>3</xdr:col>
      <xdr:colOff>813515</xdr:colOff>
      <xdr:row>29</xdr:row>
      <xdr:rowOff>132250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241404" y="189881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457200</xdr:colOff>
      <xdr:row>35</xdr:row>
      <xdr:rowOff>92354</xdr:rowOff>
    </xdr:from>
    <xdr:to>
      <xdr:col>14</xdr:col>
      <xdr:colOff>535400</xdr:colOff>
      <xdr:row>35</xdr:row>
      <xdr:rowOff>164787</xdr:rowOff>
    </xdr:to>
    <xdr:sp macro="" textlink="">
      <xdr:nvSpPr>
        <xdr:cNvPr id="140" name="Isosceles Triangl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12664440" y="79561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465690</xdr:colOff>
      <xdr:row>28</xdr:row>
      <xdr:rowOff>91440</xdr:rowOff>
    </xdr:from>
    <xdr:to>
      <xdr:col>14</xdr:col>
      <xdr:colOff>538008</xdr:colOff>
      <xdr:row>28</xdr:row>
      <xdr:rowOff>171370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12672930" y="74066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735877</xdr:colOff>
      <xdr:row>39</xdr:row>
      <xdr:rowOff>59621</xdr:rowOff>
    </xdr:from>
    <xdr:to>
      <xdr:col>3</xdr:col>
      <xdr:colOff>813515</xdr:colOff>
      <xdr:row>39</xdr:row>
      <xdr:rowOff>142179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241404" y="3754166"/>
          <a:ext cx="77638" cy="82558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0</xdr:colOff>
      <xdr:row>36</xdr:row>
      <xdr:rowOff>61874</xdr:rowOff>
    </xdr:from>
    <xdr:to>
      <xdr:col>15</xdr:col>
      <xdr:colOff>78200</xdr:colOff>
      <xdr:row>36</xdr:row>
      <xdr:rowOff>134307</xdr:rowOff>
    </xdr:to>
    <xdr:sp macro="" textlink="">
      <xdr:nvSpPr>
        <xdr:cNvPr id="143" name="Isosceles Triangl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12816840" y="81085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152401</xdr:colOff>
      <xdr:row>35</xdr:row>
      <xdr:rowOff>135359</xdr:rowOff>
    </xdr:from>
    <xdr:to>
      <xdr:col>15</xdr:col>
      <xdr:colOff>230039</xdr:colOff>
      <xdr:row>36</xdr:row>
      <xdr:rowOff>33190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12969241" y="799919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152400</xdr:colOff>
      <xdr:row>39</xdr:row>
      <xdr:rowOff>31394</xdr:rowOff>
    </xdr:from>
    <xdr:to>
      <xdr:col>15</xdr:col>
      <xdr:colOff>230600</xdr:colOff>
      <xdr:row>39</xdr:row>
      <xdr:rowOff>103827</xdr:rowOff>
    </xdr:to>
    <xdr:sp macro="" textlink="">
      <xdr:nvSpPr>
        <xdr:cNvPr id="146" name="Isosceles Triangl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12969240" y="82609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160890</xdr:colOff>
      <xdr:row>34</xdr:row>
      <xdr:rowOff>30480</xdr:rowOff>
    </xdr:from>
    <xdr:to>
      <xdr:col>15</xdr:col>
      <xdr:colOff>233208</xdr:colOff>
      <xdr:row>34</xdr:row>
      <xdr:rowOff>110410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12977730" y="77114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304800</xdr:colOff>
      <xdr:row>40</xdr:row>
      <xdr:rowOff>914</xdr:rowOff>
    </xdr:from>
    <xdr:to>
      <xdr:col>15</xdr:col>
      <xdr:colOff>383000</xdr:colOff>
      <xdr:row>40</xdr:row>
      <xdr:rowOff>73347</xdr:rowOff>
    </xdr:to>
    <xdr:sp macro="" textlink="">
      <xdr:nvSpPr>
        <xdr:cNvPr id="149" name="Isosceles Triangl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13121640" y="84133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313290</xdr:colOff>
      <xdr:row>35</xdr:row>
      <xdr:rowOff>0</xdr:rowOff>
    </xdr:from>
    <xdr:to>
      <xdr:col>15</xdr:col>
      <xdr:colOff>385608</xdr:colOff>
      <xdr:row>35</xdr:row>
      <xdr:rowOff>79930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13130130" y="78638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734976</xdr:colOff>
      <xdr:row>26</xdr:row>
      <xdr:rowOff>54254</xdr:rowOff>
    </xdr:from>
    <xdr:to>
      <xdr:col>3</xdr:col>
      <xdr:colOff>813176</xdr:colOff>
      <xdr:row>26</xdr:row>
      <xdr:rowOff>126687</xdr:rowOff>
    </xdr:to>
    <xdr:sp macro="" textlink="">
      <xdr:nvSpPr>
        <xdr:cNvPr id="152" name="Isosceles Triangl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248816" y="13344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27</xdr:row>
      <xdr:rowOff>61874</xdr:rowOff>
    </xdr:from>
    <xdr:to>
      <xdr:col>3</xdr:col>
      <xdr:colOff>813796</xdr:colOff>
      <xdr:row>27</xdr:row>
      <xdr:rowOff>134307</xdr:rowOff>
    </xdr:to>
    <xdr:sp macro="" textlink="">
      <xdr:nvSpPr>
        <xdr:cNvPr id="154" name="Isosceles Triangl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241123" y="153969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738537</xdr:colOff>
      <xdr:row>39</xdr:row>
      <xdr:rowOff>246575</xdr:rowOff>
    </xdr:from>
    <xdr:to>
      <xdr:col>3</xdr:col>
      <xdr:colOff>810855</xdr:colOff>
      <xdr:row>39</xdr:row>
      <xdr:rowOff>326505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244064" y="39411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28</xdr:row>
      <xdr:rowOff>60702</xdr:rowOff>
    </xdr:from>
    <xdr:to>
      <xdr:col>3</xdr:col>
      <xdr:colOff>813796</xdr:colOff>
      <xdr:row>28</xdr:row>
      <xdr:rowOff>133135</xdr:rowOff>
    </xdr:to>
    <xdr:sp macro="" textlink="">
      <xdr:nvSpPr>
        <xdr:cNvPr id="156" name="Isosceles Tri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241123" y="172324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313290</xdr:colOff>
      <xdr:row>35</xdr:row>
      <xdr:rowOff>121920</xdr:rowOff>
    </xdr:from>
    <xdr:to>
      <xdr:col>11</xdr:col>
      <xdr:colOff>385608</xdr:colOff>
      <xdr:row>36</xdr:row>
      <xdr:rowOff>18970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10691730" y="79857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457201</xdr:colOff>
      <xdr:row>40</xdr:row>
      <xdr:rowOff>13439</xdr:rowOff>
    </xdr:from>
    <xdr:to>
      <xdr:col>11</xdr:col>
      <xdr:colOff>534839</xdr:colOff>
      <xdr:row>40</xdr:row>
      <xdr:rowOff>94150</xdr:rowOff>
    </xdr:to>
    <xdr:sp macro="" textlink="">
      <xdr:nvSpPr>
        <xdr:cNvPr id="158" name="Oval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0835641" y="84259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738537</xdr:colOff>
      <xdr:row>39</xdr:row>
      <xdr:rowOff>423949</xdr:rowOff>
    </xdr:from>
    <xdr:to>
      <xdr:col>3</xdr:col>
      <xdr:colOff>810855</xdr:colOff>
      <xdr:row>39</xdr:row>
      <xdr:rowOff>503879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244064" y="4118494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</xdr:colOff>
      <xdr:row>40</xdr:row>
      <xdr:rowOff>165839</xdr:rowOff>
    </xdr:from>
    <xdr:to>
      <xdr:col>12</xdr:col>
      <xdr:colOff>77639</xdr:colOff>
      <xdr:row>41</xdr:row>
      <xdr:rowOff>63670</xdr:rowOff>
    </xdr:to>
    <xdr:sp macro="" textlink="">
      <xdr:nvSpPr>
        <xdr:cNvPr id="161" name="Oval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10988041" y="8578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43</xdr:row>
      <xdr:rowOff>56598</xdr:rowOff>
    </xdr:from>
    <xdr:to>
      <xdr:col>3</xdr:col>
      <xdr:colOff>813796</xdr:colOff>
      <xdr:row>43</xdr:row>
      <xdr:rowOff>129031</xdr:rowOff>
    </xdr:to>
    <xdr:sp macro="" textlink="">
      <xdr:nvSpPr>
        <xdr:cNvPr id="162" name="Isosceles Triangl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241123" y="4868743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8490</xdr:colOff>
      <xdr:row>39</xdr:row>
      <xdr:rowOff>60960</xdr:rowOff>
    </xdr:from>
    <xdr:to>
      <xdr:col>12</xdr:col>
      <xdr:colOff>80808</xdr:colOff>
      <xdr:row>39</xdr:row>
      <xdr:rowOff>140890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10996530" y="82905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41</xdr:row>
      <xdr:rowOff>135359</xdr:rowOff>
    </xdr:from>
    <xdr:to>
      <xdr:col>12</xdr:col>
      <xdr:colOff>230039</xdr:colOff>
      <xdr:row>42</xdr:row>
      <xdr:rowOff>33190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11140441" y="87307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42</xdr:row>
      <xdr:rowOff>54254</xdr:rowOff>
    </xdr:from>
    <xdr:to>
      <xdr:col>3</xdr:col>
      <xdr:colOff>813796</xdr:colOff>
      <xdr:row>42</xdr:row>
      <xdr:rowOff>126687</xdr:rowOff>
    </xdr:to>
    <xdr:sp macro="" textlink="">
      <xdr:nvSpPr>
        <xdr:cNvPr id="165" name="Isosceles Triangl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241123" y="468167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160890</xdr:colOff>
      <xdr:row>40</xdr:row>
      <xdr:rowOff>30480</xdr:rowOff>
    </xdr:from>
    <xdr:to>
      <xdr:col>12</xdr:col>
      <xdr:colOff>233208</xdr:colOff>
      <xdr:row>40</xdr:row>
      <xdr:rowOff>110410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11148930" y="84429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42</xdr:row>
      <xdr:rowOff>104879</xdr:rowOff>
    </xdr:from>
    <xdr:to>
      <xdr:col>12</xdr:col>
      <xdr:colOff>382439</xdr:colOff>
      <xdr:row>43</xdr:row>
      <xdr:rowOff>2710</xdr:rowOff>
    </xdr:to>
    <xdr:sp macro="" textlink="">
      <xdr:nvSpPr>
        <xdr:cNvPr id="167" name="Oval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11292841" y="88831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313290</xdr:colOff>
      <xdr:row>41</xdr:row>
      <xdr:rowOff>0</xdr:rowOff>
    </xdr:from>
    <xdr:to>
      <xdr:col>12</xdr:col>
      <xdr:colOff>385608</xdr:colOff>
      <xdr:row>41</xdr:row>
      <xdr:rowOff>79930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11301330" y="85953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750570</xdr:colOff>
      <xdr:row>60</xdr:row>
      <xdr:rowOff>53082</xdr:rowOff>
    </xdr:from>
    <xdr:to>
      <xdr:col>3</xdr:col>
      <xdr:colOff>828770</xdr:colOff>
      <xdr:row>60</xdr:row>
      <xdr:rowOff>125515</xdr:rowOff>
    </xdr:to>
    <xdr:sp macro="" textlink="">
      <xdr:nvSpPr>
        <xdr:cNvPr id="170" name="Isosceles Triangl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259330" y="737590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738537</xdr:colOff>
      <xdr:row>36</xdr:row>
      <xdr:rowOff>43738</xdr:rowOff>
    </xdr:from>
    <xdr:to>
      <xdr:col>3</xdr:col>
      <xdr:colOff>810855</xdr:colOff>
      <xdr:row>36</xdr:row>
      <xdr:rowOff>123668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244064" y="318410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26</xdr:row>
      <xdr:rowOff>68109</xdr:rowOff>
    </xdr:from>
    <xdr:to>
      <xdr:col>3</xdr:col>
      <xdr:colOff>813796</xdr:colOff>
      <xdr:row>26</xdr:row>
      <xdr:rowOff>140542</xdr:rowOff>
    </xdr:to>
    <xdr:sp macro="" textlink="">
      <xdr:nvSpPr>
        <xdr:cNvPr id="96" name="Isosceles Triangl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241123" y="136120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734976</xdr:colOff>
      <xdr:row>27</xdr:row>
      <xdr:rowOff>75729</xdr:rowOff>
    </xdr:from>
    <xdr:to>
      <xdr:col>3</xdr:col>
      <xdr:colOff>813176</xdr:colOff>
      <xdr:row>27</xdr:row>
      <xdr:rowOff>148162</xdr:rowOff>
    </xdr:to>
    <xdr:sp macro="" textlink="">
      <xdr:nvSpPr>
        <xdr:cNvPr id="97" name="Isosceles Triangl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240503" y="155354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55335</xdr:colOff>
      <xdr:row>10</xdr:row>
      <xdr:rowOff>83128</xdr:rowOff>
    </xdr:from>
    <xdr:ext cx="198137" cy="251482"/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2062" y="1884219"/>
          <a:ext cx="198137" cy="251482"/>
        </a:xfrm>
        <a:prstGeom prst="rect">
          <a:avLst/>
        </a:prstGeom>
      </xdr:spPr>
    </xdr:pic>
    <xdr:clientData/>
  </xdr:oneCellAnchor>
  <xdr:oneCellAnchor>
    <xdr:from>
      <xdr:col>2</xdr:col>
      <xdr:colOff>251460</xdr:colOff>
      <xdr:row>15</xdr:row>
      <xdr:rowOff>30480</xdr:rowOff>
    </xdr:from>
    <xdr:ext cx="198137" cy="251482"/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387096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735877</xdr:colOff>
      <xdr:row>9</xdr:row>
      <xdr:rowOff>42303</xdr:rowOff>
    </xdr:from>
    <xdr:to>
      <xdr:col>3</xdr:col>
      <xdr:colOff>813515</xdr:colOff>
      <xdr:row>9</xdr:row>
      <xdr:rowOff>123014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240827" y="854812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734976</xdr:colOff>
      <xdr:row>6</xdr:row>
      <xdr:rowOff>54254</xdr:rowOff>
    </xdr:from>
    <xdr:to>
      <xdr:col>3</xdr:col>
      <xdr:colOff>813176</xdr:colOff>
      <xdr:row>6</xdr:row>
      <xdr:rowOff>126687</xdr:rowOff>
    </xdr:to>
    <xdr:sp macro="" textlink="">
      <xdr:nvSpPr>
        <xdr:cNvPr id="120" name="Isosceles Triangl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243736" y="11515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7</xdr:row>
      <xdr:rowOff>61874</xdr:rowOff>
    </xdr:from>
    <xdr:to>
      <xdr:col>3</xdr:col>
      <xdr:colOff>813796</xdr:colOff>
      <xdr:row>7</xdr:row>
      <xdr:rowOff>134307</xdr:rowOff>
    </xdr:to>
    <xdr:sp macro="" textlink="">
      <xdr:nvSpPr>
        <xdr:cNvPr id="121" name="Isosceles Triangl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240546" y="766282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8</xdr:row>
      <xdr:rowOff>60702</xdr:rowOff>
    </xdr:from>
    <xdr:to>
      <xdr:col>3</xdr:col>
      <xdr:colOff>813796</xdr:colOff>
      <xdr:row>8</xdr:row>
      <xdr:rowOff>133135</xdr:rowOff>
    </xdr:to>
    <xdr:sp macro="" textlink="">
      <xdr:nvSpPr>
        <xdr:cNvPr id="123" name="Isosceles Triangl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240546" y="784262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735596</xdr:colOff>
      <xdr:row>11</xdr:row>
      <xdr:rowOff>56598</xdr:rowOff>
    </xdr:from>
    <xdr:to>
      <xdr:col>3</xdr:col>
      <xdr:colOff>813796</xdr:colOff>
      <xdr:row>11</xdr:row>
      <xdr:rowOff>129031</xdr:rowOff>
    </xdr:to>
    <xdr:sp macro="" textlink="">
      <xdr:nvSpPr>
        <xdr:cNvPr id="125" name="Isosceles Triangl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240546" y="1093414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735877</xdr:colOff>
      <xdr:row>10</xdr:row>
      <xdr:rowOff>246425</xdr:rowOff>
    </xdr:from>
    <xdr:to>
      <xdr:col>3</xdr:col>
      <xdr:colOff>813515</xdr:colOff>
      <xdr:row>10</xdr:row>
      <xdr:rowOff>327136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246022" y="204751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10</xdr:col>
      <xdr:colOff>273717</xdr:colOff>
      <xdr:row>11</xdr:row>
      <xdr:rowOff>20878</xdr:rowOff>
    </xdr:from>
    <xdr:to>
      <xdr:col>10</xdr:col>
      <xdr:colOff>346035</xdr:colOff>
      <xdr:row>11</xdr:row>
      <xdr:rowOff>100808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F82FAAD-5935-4321-9806-291C23A50E14}"/>
            </a:ext>
          </a:extLst>
        </xdr:cNvPr>
        <xdr:cNvSpPr/>
      </xdr:nvSpPr>
      <xdr:spPr>
        <a:xfrm>
          <a:off x="9349137" y="2764078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10</xdr:col>
      <xdr:colOff>598717</xdr:colOff>
      <xdr:row>11</xdr:row>
      <xdr:rowOff>21290</xdr:rowOff>
    </xdr:from>
    <xdr:to>
      <xdr:col>10</xdr:col>
      <xdr:colOff>676355</xdr:colOff>
      <xdr:row>11</xdr:row>
      <xdr:rowOff>102001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CAFACEB9-021E-4B6D-A9FC-662C2D8E7EEE}"/>
            </a:ext>
          </a:extLst>
        </xdr:cNvPr>
        <xdr:cNvSpPr/>
      </xdr:nvSpPr>
      <xdr:spPr>
        <a:xfrm>
          <a:off x="9674137" y="2764490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731166</xdr:colOff>
      <xdr:row>36</xdr:row>
      <xdr:rowOff>151409</xdr:rowOff>
    </xdr:from>
    <xdr:to>
      <xdr:col>3</xdr:col>
      <xdr:colOff>809366</xdr:colOff>
      <xdr:row>37</xdr:row>
      <xdr:rowOff>40962</xdr:rowOff>
    </xdr:to>
    <xdr:sp macro="" textlink="">
      <xdr:nvSpPr>
        <xdr:cNvPr id="10" name="Isosceles Triangle 9">
          <a:extLst>
            <a:ext uri="{FF2B5EF4-FFF2-40B4-BE49-F238E27FC236}">
              <a16:creationId xmlns:a16="http://schemas.microsoft.com/office/drawing/2014/main" id="{A74E71DE-5F41-402A-ACA0-DCBEB77F4AF9}"/>
            </a:ext>
          </a:extLst>
        </xdr:cNvPr>
        <xdr:cNvSpPr/>
      </xdr:nvSpPr>
      <xdr:spPr>
        <a:xfrm>
          <a:off x="2239926" y="74742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883566</xdr:colOff>
      <xdr:row>37</xdr:row>
      <xdr:rowOff>120929</xdr:rowOff>
    </xdr:from>
    <xdr:to>
      <xdr:col>3</xdr:col>
      <xdr:colOff>961766</xdr:colOff>
      <xdr:row>38</xdr:row>
      <xdr:rowOff>10482</xdr:rowOff>
    </xdr:to>
    <xdr:sp macro="" textlink="">
      <xdr:nvSpPr>
        <xdr:cNvPr id="11" name="Isosceles Triangle 10">
          <a:extLst>
            <a:ext uri="{FF2B5EF4-FFF2-40B4-BE49-F238E27FC236}">
              <a16:creationId xmlns:a16="http://schemas.microsoft.com/office/drawing/2014/main" id="{BA259260-4B03-449A-BF79-883F14AE261E}"/>
            </a:ext>
          </a:extLst>
        </xdr:cNvPr>
        <xdr:cNvSpPr/>
      </xdr:nvSpPr>
      <xdr:spPr>
        <a:xfrm>
          <a:off x="2392326" y="76266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10</xdr:col>
      <xdr:colOff>864516</xdr:colOff>
      <xdr:row>11</xdr:row>
      <xdr:rowOff>46634</xdr:rowOff>
    </xdr:from>
    <xdr:to>
      <xdr:col>10</xdr:col>
      <xdr:colOff>942716</xdr:colOff>
      <xdr:row>11</xdr:row>
      <xdr:rowOff>119067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C1CBB94B-AB92-431C-8A37-DB575E78F459}"/>
            </a:ext>
          </a:extLst>
        </xdr:cNvPr>
        <xdr:cNvSpPr/>
      </xdr:nvSpPr>
      <xdr:spPr>
        <a:xfrm>
          <a:off x="9939936" y="27898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2240280</xdr:colOff>
      <xdr:row>13</xdr:row>
      <xdr:rowOff>167154</xdr:rowOff>
    </xdr:from>
    <xdr:to>
      <xdr:col>5</xdr:col>
      <xdr:colOff>45720</xdr:colOff>
      <xdr:row>16</xdr:row>
      <xdr:rowOff>30573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73382E7-941F-5080-DCC9-93672EA1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2020" y="2727474"/>
          <a:ext cx="1341120" cy="5568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745290</xdr:colOff>
      <xdr:row>12</xdr:row>
      <xdr:rowOff>156633</xdr:rowOff>
    </xdr:from>
    <xdr:to>
      <xdr:col>3</xdr:col>
      <xdr:colOff>817608</xdr:colOff>
      <xdr:row>12</xdr:row>
      <xdr:rowOff>236563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/>
      </xdr:nvSpPr>
      <xdr:spPr>
        <a:xfrm>
          <a:off x="2252357" y="25781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752710</xdr:colOff>
      <xdr:row>11</xdr:row>
      <xdr:rowOff>64770</xdr:rowOff>
    </xdr:from>
    <xdr:to>
      <xdr:col>8</xdr:col>
      <xdr:colOff>825028</xdr:colOff>
      <xdr:row>11</xdr:row>
      <xdr:rowOff>144700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/>
      </xdr:nvSpPr>
      <xdr:spPr>
        <a:xfrm>
          <a:off x="7001110" y="811149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752710</xdr:colOff>
      <xdr:row>10</xdr:row>
      <xdr:rowOff>58420</xdr:rowOff>
    </xdr:from>
    <xdr:to>
      <xdr:col>8</xdr:col>
      <xdr:colOff>825028</xdr:colOff>
      <xdr:row>10</xdr:row>
      <xdr:rowOff>138350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7001110" y="79222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745290</xdr:colOff>
      <xdr:row>11</xdr:row>
      <xdr:rowOff>63500</xdr:rowOff>
    </xdr:from>
    <xdr:to>
      <xdr:col>3</xdr:col>
      <xdr:colOff>817608</xdr:colOff>
      <xdr:row>11</xdr:row>
      <xdr:rowOff>143430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853745E-155B-4CA6-9DEC-B7DBFB3B55B4}"/>
            </a:ext>
          </a:extLst>
        </xdr:cNvPr>
        <xdr:cNvSpPr/>
      </xdr:nvSpPr>
      <xdr:spPr>
        <a:xfrm>
          <a:off x="2254050" y="22580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738516</xdr:colOff>
      <xdr:row>10</xdr:row>
      <xdr:rowOff>158326</xdr:rowOff>
    </xdr:from>
    <xdr:to>
      <xdr:col>3</xdr:col>
      <xdr:colOff>810834</xdr:colOff>
      <xdr:row>10</xdr:row>
      <xdr:rowOff>238256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BEDA3920-5B87-49F0-A015-E4AC6EE24AA6}"/>
            </a:ext>
          </a:extLst>
        </xdr:cNvPr>
        <xdr:cNvSpPr/>
      </xdr:nvSpPr>
      <xdr:spPr>
        <a:xfrm>
          <a:off x="2245583" y="202099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770467</xdr:colOff>
      <xdr:row>12</xdr:row>
      <xdr:rowOff>152399</xdr:rowOff>
    </xdr:from>
    <xdr:to>
      <xdr:col>8</xdr:col>
      <xdr:colOff>842785</xdr:colOff>
      <xdr:row>12</xdr:row>
      <xdr:rowOff>232329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24CF86B-AFF3-4C67-BF05-B0A4D023216E}"/>
            </a:ext>
          </a:extLst>
        </xdr:cNvPr>
        <xdr:cNvSpPr/>
      </xdr:nvSpPr>
      <xdr:spPr>
        <a:xfrm>
          <a:off x="7018867" y="257386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745290</xdr:colOff>
      <xdr:row>35</xdr:row>
      <xdr:rowOff>156633</xdr:rowOff>
    </xdr:from>
    <xdr:to>
      <xdr:col>3</xdr:col>
      <xdr:colOff>817608</xdr:colOff>
      <xdr:row>35</xdr:row>
      <xdr:rowOff>236563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B71158CA-FD1F-4BA9-9712-4BB183336F19}"/>
            </a:ext>
          </a:extLst>
        </xdr:cNvPr>
        <xdr:cNvSpPr/>
      </xdr:nvSpPr>
      <xdr:spPr>
        <a:xfrm>
          <a:off x="2252357" y="25781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745290</xdr:colOff>
      <xdr:row>34</xdr:row>
      <xdr:rowOff>63500</xdr:rowOff>
    </xdr:from>
    <xdr:to>
      <xdr:col>3</xdr:col>
      <xdr:colOff>817608</xdr:colOff>
      <xdr:row>34</xdr:row>
      <xdr:rowOff>143430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F85B65C8-1704-42E3-BCA2-5F205C214715}"/>
            </a:ext>
          </a:extLst>
        </xdr:cNvPr>
        <xdr:cNvSpPr/>
      </xdr:nvSpPr>
      <xdr:spPr>
        <a:xfrm>
          <a:off x="2252357" y="22987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719666</xdr:colOff>
      <xdr:row>30</xdr:row>
      <xdr:rowOff>59267</xdr:rowOff>
    </xdr:from>
    <xdr:to>
      <xdr:col>3</xdr:col>
      <xdr:colOff>797866</xdr:colOff>
      <xdr:row>30</xdr:row>
      <xdr:rowOff>131700</xdr:rowOff>
    </xdr:to>
    <xdr:sp macro="" textlink="">
      <xdr:nvSpPr>
        <xdr:cNvPr id="34" name="Isosceles Triangle 33">
          <a:extLst>
            <a:ext uri="{FF2B5EF4-FFF2-40B4-BE49-F238E27FC236}">
              <a16:creationId xmlns:a16="http://schemas.microsoft.com/office/drawing/2014/main" id="{846F1756-CA15-4AAC-A52F-F39A563070C2}"/>
            </a:ext>
          </a:extLst>
        </xdr:cNvPr>
        <xdr:cNvSpPr/>
      </xdr:nvSpPr>
      <xdr:spPr>
        <a:xfrm>
          <a:off x="2226733" y="154940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738516</xdr:colOff>
      <xdr:row>33</xdr:row>
      <xdr:rowOff>158326</xdr:rowOff>
    </xdr:from>
    <xdr:to>
      <xdr:col>3</xdr:col>
      <xdr:colOff>810834</xdr:colOff>
      <xdr:row>33</xdr:row>
      <xdr:rowOff>238256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109502FE-EBC5-4A7D-AD62-4DAB7E7D843D}"/>
            </a:ext>
          </a:extLst>
        </xdr:cNvPr>
        <xdr:cNvSpPr/>
      </xdr:nvSpPr>
      <xdr:spPr>
        <a:xfrm>
          <a:off x="2245583" y="202099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766233</xdr:colOff>
      <xdr:row>37</xdr:row>
      <xdr:rowOff>237068</xdr:rowOff>
    </xdr:from>
    <xdr:to>
      <xdr:col>3</xdr:col>
      <xdr:colOff>838551</xdr:colOff>
      <xdr:row>37</xdr:row>
      <xdr:rowOff>324618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31BACD-FFAD-4A75-BD1C-3ACC3021D8A5}"/>
            </a:ext>
          </a:extLst>
        </xdr:cNvPr>
        <xdr:cNvSpPr/>
      </xdr:nvSpPr>
      <xdr:spPr>
        <a:xfrm>
          <a:off x="2269066" y="7274985"/>
          <a:ext cx="72318" cy="8755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762000</xdr:colOff>
      <xdr:row>8</xdr:row>
      <xdr:rowOff>52917</xdr:rowOff>
    </xdr:from>
    <xdr:to>
      <xdr:col>3</xdr:col>
      <xdr:colOff>839638</xdr:colOff>
      <xdr:row>8</xdr:row>
      <xdr:rowOff>126008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F11B808-9ED4-4E64-BAF5-2984305D500F}"/>
            </a:ext>
          </a:extLst>
        </xdr:cNvPr>
        <xdr:cNvSpPr/>
      </xdr:nvSpPr>
      <xdr:spPr>
        <a:xfrm>
          <a:off x="2264833" y="1492250"/>
          <a:ext cx="77638" cy="7309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768150</xdr:colOff>
      <xdr:row>36</xdr:row>
      <xdr:rowOff>62653</xdr:rowOff>
    </xdr:from>
    <xdr:to>
      <xdr:col>3</xdr:col>
      <xdr:colOff>840468</xdr:colOff>
      <xdr:row>36</xdr:row>
      <xdr:rowOff>142583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22930A-E9C7-406C-A3EF-480989D89358}"/>
            </a:ext>
          </a:extLst>
        </xdr:cNvPr>
        <xdr:cNvSpPr/>
      </xdr:nvSpPr>
      <xdr:spPr>
        <a:xfrm>
          <a:off x="2276910" y="298873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29633</xdr:colOff>
      <xdr:row>33</xdr:row>
      <xdr:rowOff>63500</xdr:rowOff>
    </xdr:from>
    <xdr:ext cx="198137" cy="251482"/>
    <xdr:pic>
      <xdr:nvPicPr>
        <xdr:cNvPr id="6" name="Picture 5">
          <a:extLst>
            <a:ext uri="{FF2B5EF4-FFF2-40B4-BE49-F238E27FC236}">
              <a16:creationId xmlns:a16="http://schemas.microsoft.com/office/drawing/2014/main" id="{DE872D7B-90DD-4F5B-83C8-1D48D08E1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966" y="6396567"/>
          <a:ext cx="198137" cy="251482"/>
        </a:xfrm>
        <a:prstGeom prst="rect">
          <a:avLst/>
        </a:prstGeom>
      </xdr:spPr>
    </xdr:pic>
    <xdr:clientData/>
  </xdr:oneCellAnchor>
  <xdr:twoCellAnchor editAs="oneCell">
    <xdr:from>
      <xdr:col>9</xdr:col>
      <xdr:colOff>1066800</xdr:colOff>
      <xdr:row>15</xdr:row>
      <xdr:rowOff>76200</xdr:rowOff>
    </xdr:from>
    <xdr:to>
      <xdr:col>10</xdr:col>
      <xdr:colOff>3387</xdr:colOff>
      <xdr:row>18</xdr:row>
      <xdr:rowOff>74239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9FEFC5-A7F9-432D-A5DB-1C99BA481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6200" y="3056467"/>
          <a:ext cx="1341120" cy="55683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752910</xdr:colOff>
      <xdr:row>10</xdr:row>
      <xdr:rowOff>147320</xdr:rowOff>
    </xdr:from>
    <xdr:to>
      <xdr:col>3</xdr:col>
      <xdr:colOff>825228</xdr:colOff>
      <xdr:row>10</xdr:row>
      <xdr:rowOff>227250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3C7D8A8C-40EC-4267-AEB0-997F9CDC5AA0}"/>
            </a:ext>
          </a:extLst>
        </xdr:cNvPr>
        <xdr:cNvSpPr/>
      </xdr:nvSpPr>
      <xdr:spPr>
        <a:xfrm>
          <a:off x="2261670" y="25323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768150</xdr:colOff>
      <xdr:row>11</xdr:row>
      <xdr:rowOff>62653</xdr:rowOff>
    </xdr:from>
    <xdr:to>
      <xdr:col>3</xdr:col>
      <xdr:colOff>840468</xdr:colOff>
      <xdr:row>11</xdr:row>
      <xdr:rowOff>142583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A25DB41D-16F8-41E3-AE5D-EC0A2235A6F2}"/>
            </a:ext>
          </a:extLst>
        </xdr:cNvPr>
        <xdr:cNvSpPr/>
      </xdr:nvSpPr>
      <xdr:spPr>
        <a:xfrm>
          <a:off x="2276910" y="298873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754815</xdr:colOff>
      <xdr:row>8</xdr:row>
      <xdr:rowOff>160655</xdr:rowOff>
    </xdr:from>
    <xdr:to>
      <xdr:col>3</xdr:col>
      <xdr:colOff>825228</xdr:colOff>
      <xdr:row>8</xdr:row>
      <xdr:rowOff>236775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F3EA80BB-E5E0-4931-A204-74310C7131C9}"/>
            </a:ext>
          </a:extLst>
        </xdr:cNvPr>
        <xdr:cNvSpPr/>
      </xdr:nvSpPr>
      <xdr:spPr>
        <a:xfrm>
          <a:off x="2263575" y="1989455"/>
          <a:ext cx="70413" cy="7612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773865</xdr:colOff>
      <xdr:row>12</xdr:row>
      <xdr:rowOff>236855</xdr:rowOff>
    </xdr:from>
    <xdr:to>
      <xdr:col>3</xdr:col>
      <xdr:colOff>855708</xdr:colOff>
      <xdr:row>12</xdr:row>
      <xdr:rowOff>314880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5C4A4589-573B-44FC-8CC2-A0F3FF644366}"/>
            </a:ext>
          </a:extLst>
        </xdr:cNvPr>
        <xdr:cNvSpPr/>
      </xdr:nvSpPr>
      <xdr:spPr>
        <a:xfrm>
          <a:off x="2282625" y="3345815"/>
          <a:ext cx="81843" cy="7802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751005</xdr:colOff>
      <xdr:row>9</xdr:row>
      <xdr:rowOff>86360</xdr:rowOff>
    </xdr:from>
    <xdr:to>
      <xdr:col>3</xdr:col>
      <xdr:colOff>821418</xdr:colOff>
      <xdr:row>9</xdr:row>
      <xdr:rowOff>162480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C855FF50-6DFD-4E96-8B0F-6C996F5AE72E}"/>
            </a:ext>
          </a:extLst>
        </xdr:cNvPr>
        <xdr:cNvSpPr/>
      </xdr:nvSpPr>
      <xdr:spPr>
        <a:xfrm>
          <a:off x="2259765" y="2288540"/>
          <a:ext cx="70413" cy="7612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30480</xdr:colOff>
      <xdr:row>8</xdr:row>
      <xdr:rowOff>76200</xdr:rowOff>
    </xdr:from>
    <xdr:ext cx="198137" cy="251482"/>
    <xdr:pic>
      <xdr:nvPicPr>
        <xdr:cNvPr id="29" name="Picture 28">
          <a:extLst>
            <a:ext uri="{FF2B5EF4-FFF2-40B4-BE49-F238E27FC236}">
              <a16:creationId xmlns:a16="http://schemas.microsoft.com/office/drawing/2014/main" id="{8C35AEE4-B7AB-4A80-93B5-04F0463EA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1905000"/>
          <a:ext cx="198137" cy="251482"/>
        </a:xfrm>
        <a:prstGeom prst="rect">
          <a:avLst/>
        </a:prstGeom>
      </xdr:spPr>
    </xdr:pic>
    <xdr:clientData/>
  </xdr:oneCellAnchor>
  <xdr:twoCellAnchor editAs="oneCell">
    <xdr:from>
      <xdr:col>4</xdr:col>
      <xdr:colOff>1424940</xdr:colOff>
      <xdr:row>14</xdr:row>
      <xdr:rowOff>105254</xdr:rowOff>
    </xdr:from>
    <xdr:to>
      <xdr:col>5</xdr:col>
      <xdr:colOff>30480</xdr:colOff>
      <xdr:row>18</xdr:row>
      <xdr:rowOff>69159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E831A0-2377-45FE-AF63-E22AA8F4D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6680" y="3945734"/>
          <a:ext cx="1234440" cy="5125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714376</xdr:colOff>
      <xdr:row>40</xdr:row>
      <xdr:rowOff>93177</xdr:rowOff>
    </xdr:from>
    <xdr:to>
      <xdr:col>3</xdr:col>
      <xdr:colOff>792014</xdr:colOff>
      <xdr:row>40</xdr:row>
      <xdr:rowOff>173888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238376" y="8086557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49</xdr:row>
      <xdr:rowOff>46090</xdr:rowOff>
    </xdr:from>
    <xdr:to>
      <xdr:col>3</xdr:col>
      <xdr:colOff>789116</xdr:colOff>
      <xdr:row>49</xdr:row>
      <xdr:rowOff>114441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234916" y="1047787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45</xdr:row>
      <xdr:rowOff>158462</xdr:rowOff>
    </xdr:from>
    <xdr:to>
      <xdr:col>3</xdr:col>
      <xdr:colOff>786175</xdr:colOff>
      <xdr:row>45</xdr:row>
      <xdr:rowOff>238392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2237857" y="949296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39</xdr:row>
      <xdr:rowOff>51533</xdr:rowOff>
    </xdr:from>
    <xdr:to>
      <xdr:col>3</xdr:col>
      <xdr:colOff>792575</xdr:colOff>
      <xdr:row>39</xdr:row>
      <xdr:rowOff>119884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2238375" y="7862033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44</xdr:row>
      <xdr:rowOff>133350</xdr:rowOff>
    </xdr:from>
    <xdr:to>
      <xdr:col>3</xdr:col>
      <xdr:colOff>786175</xdr:colOff>
      <xdr:row>44</xdr:row>
      <xdr:rowOff>209198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2237857" y="9102090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718558</xdr:colOff>
      <xdr:row>44</xdr:row>
      <xdr:rowOff>140432</xdr:rowOff>
    </xdr:from>
    <xdr:to>
      <xdr:col>8</xdr:col>
      <xdr:colOff>796196</xdr:colOff>
      <xdr:row>44</xdr:row>
      <xdr:rowOff>221143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5877298" y="910917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304800</xdr:colOff>
      <xdr:row>61</xdr:row>
      <xdr:rowOff>114126</xdr:rowOff>
    </xdr:from>
    <xdr:to>
      <xdr:col>18</xdr:col>
      <xdr:colOff>383000</xdr:colOff>
      <xdr:row>62</xdr:row>
      <xdr:rowOff>1501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20680680" y="12557586"/>
          <a:ext cx="78200" cy="70255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45</xdr:row>
      <xdr:rowOff>148318</xdr:rowOff>
    </xdr:from>
    <xdr:to>
      <xdr:col>8</xdr:col>
      <xdr:colOff>793536</xdr:colOff>
      <xdr:row>45</xdr:row>
      <xdr:rowOff>224166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5879958" y="948281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457200</xdr:colOff>
      <xdr:row>62</xdr:row>
      <xdr:rowOff>81468</xdr:rowOff>
    </xdr:from>
    <xdr:to>
      <xdr:col>18</xdr:col>
      <xdr:colOff>535400</xdr:colOff>
      <xdr:row>62</xdr:row>
      <xdr:rowOff>153901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20833080" y="1270780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46</xdr:row>
      <xdr:rowOff>134711</xdr:rowOff>
    </xdr:from>
    <xdr:to>
      <xdr:col>8</xdr:col>
      <xdr:colOff>793536</xdr:colOff>
      <xdr:row>46</xdr:row>
      <xdr:rowOff>214641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5879958" y="983497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</xdr:colOff>
      <xdr:row>61</xdr:row>
      <xdr:rowOff>157131</xdr:rowOff>
    </xdr:from>
    <xdr:to>
      <xdr:col>19</xdr:col>
      <xdr:colOff>77639</xdr:colOff>
      <xdr:row>62</xdr:row>
      <xdr:rowOff>52784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20985481" y="12600591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0</xdr:colOff>
      <xdr:row>63</xdr:row>
      <xdr:rowOff>48811</xdr:rowOff>
    </xdr:from>
    <xdr:to>
      <xdr:col>19</xdr:col>
      <xdr:colOff>78200</xdr:colOff>
      <xdr:row>63</xdr:row>
      <xdr:rowOff>121244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20985480" y="1285803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152401</xdr:colOff>
      <xdr:row>62</xdr:row>
      <xdr:rowOff>124473</xdr:rowOff>
    </xdr:from>
    <xdr:to>
      <xdr:col>19</xdr:col>
      <xdr:colOff>230039</xdr:colOff>
      <xdr:row>63</xdr:row>
      <xdr:rowOff>20127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21137881" y="12750813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152400</xdr:colOff>
      <xdr:row>64</xdr:row>
      <xdr:rowOff>16154</xdr:rowOff>
    </xdr:from>
    <xdr:to>
      <xdr:col>19</xdr:col>
      <xdr:colOff>230600</xdr:colOff>
      <xdr:row>64</xdr:row>
      <xdr:rowOff>88587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21137880" y="130082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304801</xdr:colOff>
      <xdr:row>63</xdr:row>
      <xdr:rowOff>91816</xdr:rowOff>
    </xdr:from>
    <xdr:to>
      <xdr:col>19</xdr:col>
      <xdr:colOff>382439</xdr:colOff>
      <xdr:row>63</xdr:row>
      <xdr:rowOff>172527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21290281" y="1290103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304800</xdr:colOff>
      <xdr:row>64</xdr:row>
      <xdr:rowOff>168554</xdr:rowOff>
    </xdr:from>
    <xdr:to>
      <xdr:col>19</xdr:col>
      <xdr:colOff>383000</xdr:colOff>
      <xdr:row>65</xdr:row>
      <xdr:rowOff>55930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21290280" y="1316065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</xdr:colOff>
      <xdr:row>57</xdr:row>
      <xdr:rowOff>102702</xdr:rowOff>
    </xdr:from>
    <xdr:to>
      <xdr:col>20</xdr:col>
      <xdr:colOff>77639</xdr:colOff>
      <xdr:row>57</xdr:row>
      <xdr:rowOff>183413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21595081" y="1181464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0</xdr:colOff>
      <xdr:row>58</xdr:row>
      <xdr:rowOff>179440</xdr:rowOff>
    </xdr:from>
    <xdr:to>
      <xdr:col>20</xdr:col>
      <xdr:colOff>78200</xdr:colOff>
      <xdr:row>59</xdr:row>
      <xdr:rowOff>66816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21595080" y="12074260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152401</xdr:colOff>
      <xdr:row>58</xdr:row>
      <xdr:rowOff>70045</xdr:rowOff>
    </xdr:from>
    <xdr:to>
      <xdr:col>20</xdr:col>
      <xdr:colOff>230039</xdr:colOff>
      <xdr:row>58</xdr:row>
      <xdr:rowOff>150756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/>
      </xdr:nvSpPr>
      <xdr:spPr>
        <a:xfrm>
          <a:off x="21747481" y="1196486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152400</xdr:colOff>
      <xdr:row>59</xdr:row>
      <xdr:rowOff>146783</xdr:rowOff>
    </xdr:from>
    <xdr:to>
      <xdr:col>20</xdr:col>
      <xdr:colOff>230600</xdr:colOff>
      <xdr:row>60</xdr:row>
      <xdr:rowOff>34159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/>
      </xdr:nvSpPr>
      <xdr:spPr>
        <a:xfrm>
          <a:off x="21747480" y="12224483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304801</xdr:colOff>
      <xdr:row>59</xdr:row>
      <xdr:rowOff>37388</xdr:rowOff>
    </xdr:from>
    <xdr:to>
      <xdr:col>20</xdr:col>
      <xdr:colOff>382439</xdr:colOff>
      <xdr:row>59</xdr:row>
      <xdr:rowOff>118099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/>
      </xdr:nvSpPr>
      <xdr:spPr>
        <a:xfrm>
          <a:off x="21899881" y="1211508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304800</xdr:colOff>
      <xdr:row>60</xdr:row>
      <xdr:rowOff>114126</xdr:rowOff>
    </xdr:from>
    <xdr:to>
      <xdr:col>20</xdr:col>
      <xdr:colOff>383000</xdr:colOff>
      <xdr:row>61</xdr:row>
      <xdr:rowOff>1502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/>
      </xdr:nvSpPr>
      <xdr:spPr>
        <a:xfrm>
          <a:off x="21899880" y="12374706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457201</xdr:colOff>
      <xdr:row>60</xdr:row>
      <xdr:rowOff>4731</xdr:rowOff>
    </xdr:from>
    <xdr:to>
      <xdr:col>20</xdr:col>
      <xdr:colOff>534839</xdr:colOff>
      <xdr:row>60</xdr:row>
      <xdr:rowOff>85442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22052281" y="12265311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457200</xdr:colOff>
      <xdr:row>61</xdr:row>
      <xdr:rowOff>81469</xdr:rowOff>
    </xdr:from>
    <xdr:to>
      <xdr:col>20</xdr:col>
      <xdr:colOff>535400</xdr:colOff>
      <xdr:row>61</xdr:row>
      <xdr:rowOff>153902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/>
      </xdr:nvSpPr>
      <xdr:spPr>
        <a:xfrm>
          <a:off x="22052280" y="125249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</xdr:colOff>
      <xdr:row>60</xdr:row>
      <xdr:rowOff>157131</xdr:rowOff>
    </xdr:from>
    <xdr:to>
      <xdr:col>21</xdr:col>
      <xdr:colOff>77639</xdr:colOff>
      <xdr:row>61</xdr:row>
      <xdr:rowOff>52785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22204681" y="12417711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0</xdr:colOff>
      <xdr:row>62</xdr:row>
      <xdr:rowOff>48811</xdr:rowOff>
    </xdr:from>
    <xdr:to>
      <xdr:col>21</xdr:col>
      <xdr:colOff>78200</xdr:colOff>
      <xdr:row>62</xdr:row>
      <xdr:rowOff>121244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/>
      </xdr:nvSpPr>
      <xdr:spPr>
        <a:xfrm>
          <a:off x="22204680" y="1267515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8490</xdr:colOff>
      <xdr:row>59</xdr:row>
      <xdr:rowOff>54429</xdr:rowOff>
    </xdr:from>
    <xdr:to>
      <xdr:col>21</xdr:col>
      <xdr:colOff>80808</xdr:colOff>
      <xdr:row>59</xdr:row>
      <xdr:rowOff>134359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/>
      </xdr:nvSpPr>
      <xdr:spPr>
        <a:xfrm>
          <a:off x="22213170" y="1213212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152401</xdr:colOff>
      <xdr:row>61</xdr:row>
      <xdr:rowOff>124474</xdr:rowOff>
    </xdr:from>
    <xdr:to>
      <xdr:col>21</xdr:col>
      <xdr:colOff>230039</xdr:colOff>
      <xdr:row>62</xdr:row>
      <xdr:rowOff>20127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/>
      </xdr:nvSpPr>
      <xdr:spPr>
        <a:xfrm>
          <a:off x="22357081" y="12567934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152400</xdr:colOff>
      <xdr:row>63</xdr:row>
      <xdr:rowOff>16154</xdr:rowOff>
    </xdr:from>
    <xdr:to>
      <xdr:col>21</xdr:col>
      <xdr:colOff>230600</xdr:colOff>
      <xdr:row>63</xdr:row>
      <xdr:rowOff>88587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/>
      </xdr:nvSpPr>
      <xdr:spPr>
        <a:xfrm>
          <a:off x="22357080" y="1282537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160890</xdr:colOff>
      <xdr:row>60</xdr:row>
      <xdr:rowOff>21772</xdr:rowOff>
    </xdr:from>
    <xdr:to>
      <xdr:col>21</xdr:col>
      <xdr:colOff>233208</xdr:colOff>
      <xdr:row>60</xdr:row>
      <xdr:rowOff>101702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/>
      </xdr:nvSpPr>
      <xdr:spPr>
        <a:xfrm>
          <a:off x="22365570" y="1228235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304801</xdr:colOff>
      <xdr:row>62</xdr:row>
      <xdr:rowOff>91816</xdr:rowOff>
    </xdr:from>
    <xdr:to>
      <xdr:col>21</xdr:col>
      <xdr:colOff>382439</xdr:colOff>
      <xdr:row>62</xdr:row>
      <xdr:rowOff>172527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/>
      </xdr:nvSpPr>
      <xdr:spPr>
        <a:xfrm>
          <a:off x="22509481" y="1271815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304800</xdr:colOff>
      <xdr:row>63</xdr:row>
      <xdr:rowOff>168554</xdr:rowOff>
    </xdr:from>
    <xdr:to>
      <xdr:col>21</xdr:col>
      <xdr:colOff>383000</xdr:colOff>
      <xdr:row>64</xdr:row>
      <xdr:rowOff>55930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/>
      </xdr:nvSpPr>
      <xdr:spPr>
        <a:xfrm>
          <a:off x="22509480" y="1297777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313290</xdr:colOff>
      <xdr:row>60</xdr:row>
      <xdr:rowOff>174172</xdr:rowOff>
    </xdr:from>
    <xdr:to>
      <xdr:col>21</xdr:col>
      <xdr:colOff>385608</xdr:colOff>
      <xdr:row>61</xdr:row>
      <xdr:rowOff>69045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/>
      </xdr:nvSpPr>
      <xdr:spPr>
        <a:xfrm>
          <a:off x="22517970" y="12434752"/>
          <a:ext cx="72318" cy="7775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706972</xdr:colOff>
      <xdr:row>13</xdr:row>
      <xdr:rowOff>46090</xdr:rowOff>
    </xdr:from>
    <xdr:to>
      <xdr:col>3</xdr:col>
      <xdr:colOff>785172</xdr:colOff>
      <xdr:row>13</xdr:row>
      <xdr:rowOff>114441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/>
      </xdr:nvSpPr>
      <xdr:spPr>
        <a:xfrm>
          <a:off x="2230972" y="277024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709913</xdr:colOff>
      <xdr:row>10</xdr:row>
      <xdr:rowOff>313508</xdr:rowOff>
    </xdr:from>
    <xdr:to>
      <xdr:col>3</xdr:col>
      <xdr:colOff>782231</xdr:colOff>
      <xdr:row>11</xdr:row>
      <xdr:rowOff>37838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/>
      </xdr:nvSpPr>
      <xdr:spPr>
        <a:xfrm>
          <a:off x="2233913" y="2142308"/>
          <a:ext cx="72318" cy="8151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706972</xdr:colOff>
      <xdr:row>7</xdr:row>
      <xdr:rowOff>51533</xdr:rowOff>
    </xdr:from>
    <xdr:to>
      <xdr:col>3</xdr:col>
      <xdr:colOff>785172</xdr:colOff>
      <xdr:row>7</xdr:row>
      <xdr:rowOff>119884</xdr:rowOff>
    </xdr:to>
    <xdr:sp macro="" textlink="">
      <xdr:nvSpPr>
        <xdr:cNvPr id="48" name="Isosceles Triangle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/>
      </xdr:nvSpPr>
      <xdr:spPr>
        <a:xfrm>
          <a:off x="2230972" y="1318358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10</xdr:row>
      <xdr:rowOff>148318</xdr:rowOff>
    </xdr:from>
    <xdr:to>
      <xdr:col>8</xdr:col>
      <xdr:colOff>793536</xdr:colOff>
      <xdr:row>10</xdr:row>
      <xdr:rowOff>224166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/>
      </xdr:nvSpPr>
      <xdr:spPr>
        <a:xfrm>
          <a:off x="5879958" y="247241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11</xdr:row>
      <xdr:rowOff>134711</xdr:rowOff>
    </xdr:from>
    <xdr:to>
      <xdr:col>8</xdr:col>
      <xdr:colOff>793536</xdr:colOff>
      <xdr:row>11</xdr:row>
      <xdr:rowOff>214641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/>
      </xdr:nvSpPr>
      <xdr:spPr>
        <a:xfrm>
          <a:off x="5879958" y="282457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718558</xdr:colOff>
      <xdr:row>44</xdr:row>
      <xdr:rowOff>140432</xdr:rowOff>
    </xdr:from>
    <xdr:to>
      <xdr:col>13</xdr:col>
      <xdr:colOff>796196</xdr:colOff>
      <xdr:row>44</xdr:row>
      <xdr:rowOff>221143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/>
      </xdr:nvSpPr>
      <xdr:spPr>
        <a:xfrm>
          <a:off x="5874758" y="8725632"/>
          <a:ext cx="77638" cy="426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45</xdr:row>
      <xdr:rowOff>148318</xdr:rowOff>
    </xdr:from>
    <xdr:to>
      <xdr:col>13</xdr:col>
      <xdr:colOff>793536</xdr:colOff>
      <xdr:row>45</xdr:row>
      <xdr:rowOff>224166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/>
      </xdr:nvSpPr>
      <xdr:spPr>
        <a:xfrm>
          <a:off x="5877418" y="8919785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46</xdr:row>
      <xdr:rowOff>134711</xdr:rowOff>
    </xdr:from>
    <xdr:to>
      <xdr:col>13</xdr:col>
      <xdr:colOff>793536</xdr:colOff>
      <xdr:row>46</xdr:row>
      <xdr:rowOff>214641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/>
      </xdr:nvSpPr>
      <xdr:spPr>
        <a:xfrm>
          <a:off x="5877418" y="9270244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10</xdr:row>
      <xdr:rowOff>148318</xdr:rowOff>
    </xdr:from>
    <xdr:to>
      <xdr:col>13</xdr:col>
      <xdr:colOff>793536</xdr:colOff>
      <xdr:row>10</xdr:row>
      <xdr:rowOff>224166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/>
      </xdr:nvSpPr>
      <xdr:spPr>
        <a:xfrm>
          <a:off x="9512793" y="197711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11</xdr:row>
      <xdr:rowOff>134711</xdr:rowOff>
    </xdr:from>
    <xdr:to>
      <xdr:col>13</xdr:col>
      <xdr:colOff>793536</xdr:colOff>
      <xdr:row>11</xdr:row>
      <xdr:rowOff>214641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/>
      </xdr:nvSpPr>
      <xdr:spPr>
        <a:xfrm>
          <a:off x="9512793" y="232069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</xdr:col>
      <xdr:colOff>142875</xdr:colOff>
      <xdr:row>3</xdr:row>
      <xdr:rowOff>85725</xdr:rowOff>
    </xdr:from>
    <xdr:to>
      <xdr:col>12</xdr:col>
      <xdr:colOff>314325</xdr:colOff>
      <xdr:row>24</xdr:row>
      <xdr:rowOff>28575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6BDB07D-357D-BBEF-57DC-BD40E2A461F2}"/>
            </a:ext>
          </a:extLst>
        </xdr:cNvPr>
        <xdr:cNvCxnSpPr/>
      </xdr:nvCxnSpPr>
      <xdr:spPr>
        <a:xfrm flipV="1">
          <a:off x="1209675" y="628650"/>
          <a:ext cx="7429500" cy="3943350"/>
        </a:xfrm>
        <a:prstGeom prst="line">
          <a:avLst/>
        </a:prstGeom>
        <a:ln w="381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714376</xdr:colOff>
      <xdr:row>36</xdr:row>
      <xdr:rowOff>93177</xdr:rowOff>
    </xdr:from>
    <xdr:to>
      <xdr:col>3</xdr:col>
      <xdr:colOff>792014</xdr:colOff>
      <xdr:row>36</xdr:row>
      <xdr:rowOff>173888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238376" y="7057857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45</xdr:row>
      <xdr:rowOff>46090</xdr:rowOff>
    </xdr:from>
    <xdr:to>
      <xdr:col>3</xdr:col>
      <xdr:colOff>789116</xdr:colOff>
      <xdr:row>45</xdr:row>
      <xdr:rowOff>114441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234916" y="92662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41</xdr:row>
      <xdr:rowOff>158462</xdr:rowOff>
    </xdr:from>
    <xdr:to>
      <xdr:col>3</xdr:col>
      <xdr:colOff>786175</xdr:colOff>
      <xdr:row>41</xdr:row>
      <xdr:rowOff>238392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2237857" y="828138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35</xdr:row>
      <xdr:rowOff>51533</xdr:rowOff>
    </xdr:from>
    <xdr:to>
      <xdr:col>3</xdr:col>
      <xdr:colOff>792575</xdr:colOff>
      <xdr:row>35</xdr:row>
      <xdr:rowOff>119884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2238375" y="6833333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40</xdr:row>
      <xdr:rowOff>133350</xdr:rowOff>
    </xdr:from>
    <xdr:to>
      <xdr:col>3</xdr:col>
      <xdr:colOff>786175</xdr:colOff>
      <xdr:row>40</xdr:row>
      <xdr:rowOff>209198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2237857" y="8073390"/>
          <a:ext cx="72318" cy="5298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718558</xdr:colOff>
      <xdr:row>40</xdr:row>
      <xdr:rowOff>140432</xdr:rowOff>
    </xdr:from>
    <xdr:to>
      <xdr:col>8</xdr:col>
      <xdr:colOff>796196</xdr:colOff>
      <xdr:row>40</xdr:row>
      <xdr:rowOff>221143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5877298" y="8080472"/>
          <a:ext cx="77638" cy="426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304800</xdr:colOff>
      <xdr:row>57</xdr:row>
      <xdr:rowOff>114126</xdr:rowOff>
    </xdr:from>
    <xdr:to>
      <xdr:col>13</xdr:col>
      <xdr:colOff>383000</xdr:colOff>
      <xdr:row>58</xdr:row>
      <xdr:rowOff>1501</xdr:rowOff>
    </xdr:to>
    <xdr:sp macro="" textlink="">
      <xdr:nvSpPr>
        <xdr:cNvPr id="8" name="Isosceles Tri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9784080" y="11346006"/>
          <a:ext cx="78200" cy="70255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41</xdr:row>
      <xdr:rowOff>148318</xdr:rowOff>
    </xdr:from>
    <xdr:to>
      <xdr:col>8</xdr:col>
      <xdr:colOff>793536</xdr:colOff>
      <xdr:row>41</xdr:row>
      <xdr:rowOff>224166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5879958" y="827123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457200</xdr:colOff>
      <xdr:row>58</xdr:row>
      <xdr:rowOff>81468</xdr:rowOff>
    </xdr:from>
    <xdr:to>
      <xdr:col>13</xdr:col>
      <xdr:colOff>535400</xdr:colOff>
      <xdr:row>58</xdr:row>
      <xdr:rowOff>153901</xdr:rowOff>
    </xdr:to>
    <xdr:sp macro="" textlink="">
      <xdr:nvSpPr>
        <xdr:cNvPr id="10" name="Isosceles Triangl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9936480" y="1149622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42</xdr:row>
      <xdr:rowOff>134711</xdr:rowOff>
    </xdr:from>
    <xdr:to>
      <xdr:col>8</xdr:col>
      <xdr:colOff>793536</xdr:colOff>
      <xdr:row>42</xdr:row>
      <xdr:rowOff>214641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5879958" y="86233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</xdr:colOff>
      <xdr:row>57</xdr:row>
      <xdr:rowOff>157131</xdr:rowOff>
    </xdr:from>
    <xdr:to>
      <xdr:col>14</xdr:col>
      <xdr:colOff>77639</xdr:colOff>
      <xdr:row>58</xdr:row>
      <xdr:rowOff>52784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10088881" y="11389011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0</xdr:colOff>
      <xdr:row>59</xdr:row>
      <xdr:rowOff>48811</xdr:rowOff>
    </xdr:from>
    <xdr:to>
      <xdr:col>14</xdr:col>
      <xdr:colOff>78200</xdr:colOff>
      <xdr:row>59</xdr:row>
      <xdr:rowOff>121244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10088880" y="1164645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152401</xdr:colOff>
      <xdr:row>58</xdr:row>
      <xdr:rowOff>124473</xdr:rowOff>
    </xdr:from>
    <xdr:to>
      <xdr:col>14</xdr:col>
      <xdr:colOff>230039</xdr:colOff>
      <xdr:row>59</xdr:row>
      <xdr:rowOff>20127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10241281" y="11539233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152400</xdr:colOff>
      <xdr:row>60</xdr:row>
      <xdr:rowOff>16154</xdr:rowOff>
    </xdr:from>
    <xdr:to>
      <xdr:col>14</xdr:col>
      <xdr:colOff>230600</xdr:colOff>
      <xdr:row>60</xdr:row>
      <xdr:rowOff>88587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0241280" y="1179667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304801</xdr:colOff>
      <xdr:row>59</xdr:row>
      <xdr:rowOff>91816</xdr:rowOff>
    </xdr:from>
    <xdr:to>
      <xdr:col>14</xdr:col>
      <xdr:colOff>382439</xdr:colOff>
      <xdr:row>59</xdr:row>
      <xdr:rowOff>172527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10393681" y="1168945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14</xdr:col>
      <xdr:colOff>304800</xdr:colOff>
      <xdr:row>60</xdr:row>
      <xdr:rowOff>168554</xdr:rowOff>
    </xdr:from>
    <xdr:to>
      <xdr:col>14</xdr:col>
      <xdr:colOff>383000</xdr:colOff>
      <xdr:row>61</xdr:row>
      <xdr:rowOff>55930</xdr:rowOff>
    </xdr:to>
    <xdr:sp macro="" textlink="">
      <xdr:nvSpPr>
        <xdr:cNvPr id="17" name="Isosceles Triangle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10393680" y="1194907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</xdr:colOff>
      <xdr:row>53</xdr:row>
      <xdr:rowOff>102702</xdr:rowOff>
    </xdr:from>
    <xdr:to>
      <xdr:col>15</xdr:col>
      <xdr:colOff>77639</xdr:colOff>
      <xdr:row>53</xdr:row>
      <xdr:rowOff>183413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10698481" y="1060306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0</xdr:colOff>
      <xdr:row>54</xdr:row>
      <xdr:rowOff>179440</xdr:rowOff>
    </xdr:from>
    <xdr:to>
      <xdr:col>15</xdr:col>
      <xdr:colOff>78200</xdr:colOff>
      <xdr:row>55</xdr:row>
      <xdr:rowOff>66816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10698480" y="10862680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152401</xdr:colOff>
      <xdr:row>54</xdr:row>
      <xdr:rowOff>70045</xdr:rowOff>
    </xdr:from>
    <xdr:to>
      <xdr:col>15</xdr:col>
      <xdr:colOff>230039</xdr:colOff>
      <xdr:row>54</xdr:row>
      <xdr:rowOff>150756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10850881" y="1075328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152400</xdr:colOff>
      <xdr:row>55</xdr:row>
      <xdr:rowOff>146783</xdr:rowOff>
    </xdr:from>
    <xdr:to>
      <xdr:col>15</xdr:col>
      <xdr:colOff>230600</xdr:colOff>
      <xdr:row>56</xdr:row>
      <xdr:rowOff>34159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0850880" y="11012903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304801</xdr:colOff>
      <xdr:row>55</xdr:row>
      <xdr:rowOff>37388</xdr:rowOff>
    </xdr:from>
    <xdr:to>
      <xdr:col>15</xdr:col>
      <xdr:colOff>382439</xdr:colOff>
      <xdr:row>55</xdr:row>
      <xdr:rowOff>118099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1003281" y="1090350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304800</xdr:colOff>
      <xdr:row>56</xdr:row>
      <xdr:rowOff>114126</xdr:rowOff>
    </xdr:from>
    <xdr:to>
      <xdr:col>15</xdr:col>
      <xdr:colOff>383000</xdr:colOff>
      <xdr:row>57</xdr:row>
      <xdr:rowOff>1502</xdr:rowOff>
    </xdr:to>
    <xdr:sp macro="" textlink="">
      <xdr:nvSpPr>
        <xdr:cNvPr id="23" name="Isosceles Triangle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11003280" y="11163126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457201</xdr:colOff>
      <xdr:row>56</xdr:row>
      <xdr:rowOff>4731</xdr:rowOff>
    </xdr:from>
    <xdr:to>
      <xdr:col>15</xdr:col>
      <xdr:colOff>534839</xdr:colOff>
      <xdr:row>56</xdr:row>
      <xdr:rowOff>85442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11155681" y="11053731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15</xdr:col>
      <xdr:colOff>457200</xdr:colOff>
      <xdr:row>57</xdr:row>
      <xdr:rowOff>81469</xdr:rowOff>
    </xdr:from>
    <xdr:to>
      <xdr:col>15</xdr:col>
      <xdr:colOff>535400</xdr:colOff>
      <xdr:row>57</xdr:row>
      <xdr:rowOff>153902</xdr:rowOff>
    </xdr:to>
    <xdr:sp macro="" textlink="">
      <xdr:nvSpPr>
        <xdr:cNvPr id="25" name="Isosceles Triangle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11155680" y="1131334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1</xdr:colOff>
      <xdr:row>56</xdr:row>
      <xdr:rowOff>157131</xdr:rowOff>
    </xdr:from>
    <xdr:to>
      <xdr:col>16</xdr:col>
      <xdr:colOff>77639</xdr:colOff>
      <xdr:row>57</xdr:row>
      <xdr:rowOff>52785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11308081" y="11206131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0</xdr:colOff>
      <xdr:row>58</xdr:row>
      <xdr:rowOff>48811</xdr:rowOff>
    </xdr:from>
    <xdr:to>
      <xdr:col>16</xdr:col>
      <xdr:colOff>78200</xdr:colOff>
      <xdr:row>58</xdr:row>
      <xdr:rowOff>121244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/>
      </xdr:nvSpPr>
      <xdr:spPr>
        <a:xfrm>
          <a:off x="11308080" y="1146357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8490</xdr:colOff>
      <xdr:row>55</xdr:row>
      <xdr:rowOff>54429</xdr:rowOff>
    </xdr:from>
    <xdr:to>
      <xdr:col>16</xdr:col>
      <xdr:colOff>80808</xdr:colOff>
      <xdr:row>55</xdr:row>
      <xdr:rowOff>134359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/>
      </xdr:nvSpPr>
      <xdr:spPr>
        <a:xfrm>
          <a:off x="11316570" y="1092054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152401</xdr:colOff>
      <xdr:row>57</xdr:row>
      <xdr:rowOff>124474</xdr:rowOff>
    </xdr:from>
    <xdr:to>
      <xdr:col>16</xdr:col>
      <xdr:colOff>230039</xdr:colOff>
      <xdr:row>58</xdr:row>
      <xdr:rowOff>20127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11460481" y="11356354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152400</xdr:colOff>
      <xdr:row>59</xdr:row>
      <xdr:rowOff>16154</xdr:rowOff>
    </xdr:from>
    <xdr:to>
      <xdr:col>16</xdr:col>
      <xdr:colOff>230600</xdr:colOff>
      <xdr:row>59</xdr:row>
      <xdr:rowOff>88587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/>
      </xdr:nvSpPr>
      <xdr:spPr>
        <a:xfrm>
          <a:off x="11460480" y="116137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160890</xdr:colOff>
      <xdr:row>56</xdr:row>
      <xdr:rowOff>21772</xdr:rowOff>
    </xdr:from>
    <xdr:to>
      <xdr:col>16</xdr:col>
      <xdr:colOff>233208</xdr:colOff>
      <xdr:row>56</xdr:row>
      <xdr:rowOff>101702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/>
      </xdr:nvSpPr>
      <xdr:spPr>
        <a:xfrm>
          <a:off x="11468970" y="1107077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304801</xdr:colOff>
      <xdr:row>58</xdr:row>
      <xdr:rowOff>91816</xdr:rowOff>
    </xdr:from>
    <xdr:to>
      <xdr:col>16</xdr:col>
      <xdr:colOff>382439</xdr:colOff>
      <xdr:row>58</xdr:row>
      <xdr:rowOff>172527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/>
      </xdr:nvSpPr>
      <xdr:spPr>
        <a:xfrm>
          <a:off x="11612881" y="1150657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304800</xdr:colOff>
      <xdr:row>59</xdr:row>
      <xdr:rowOff>168554</xdr:rowOff>
    </xdr:from>
    <xdr:to>
      <xdr:col>16</xdr:col>
      <xdr:colOff>383000</xdr:colOff>
      <xdr:row>60</xdr:row>
      <xdr:rowOff>55930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/>
      </xdr:nvSpPr>
      <xdr:spPr>
        <a:xfrm>
          <a:off x="11612880" y="1176619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16</xdr:col>
      <xdr:colOff>313290</xdr:colOff>
      <xdr:row>56</xdr:row>
      <xdr:rowOff>174172</xdr:rowOff>
    </xdr:from>
    <xdr:to>
      <xdr:col>16</xdr:col>
      <xdr:colOff>385608</xdr:colOff>
      <xdr:row>57</xdr:row>
      <xdr:rowOff>69045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/>
      </xdr:nvSpPr>
      <xdr:spPr>
        <a:xfrm>
          <a:off x="11621370" y="11223172"/>
          <a:ext cx="72318" cy="7775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714376</xdr:colOff>
      <xdr:row>38</xdr:row>
      <xdr:rowOff>93177</xdr:rowOff>
    </xdr:from>
    <xdr:to>
      <xdr:col>3</xdr:col>
      <xdr:colOff>792014</xdr:colOff>
      <xdr:row>38</xdr:row>
      <xdr:rowOff>173888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/>
      </xdr:nvSpPr>
      <xdr:spPr>
        <a:xfrm>
          <a:off x="2238376" y="7591257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47</xdr:row>
      <xdr:rowOff>46090</xdr:rowOff>
    </xdr:from>
    <xdr:to>
      <xdr:col>3</xdr:col>
      <xdr:colOff>789116</xdr:colOff>
      <xdr:row>47</xdr:row>
      <xdr:rowOff>114441</xdr:rowOff>
    </xdr:to>
    <xdr:sp macro="" textlink="">
      <xdr:nvSpPr>
        <xdr:cNvPr id="43" name="Isosceles Triangle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/>
      </xdr:nvSpPr>
      <xdr:spPr>
        <a:xfrm>
          <a:off x="2234916" y="97996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43</xdr:row>
      <xdr:rowOff>158462</xdr:rowOff>
    </xdr:from>
    <xdr:to>
      <xdr:col>3</xdr:col>
      <xdr:colOff>786175</xdr:colOff>
      <xdr:row>43</xdr:row>
      <xdr:rowOff>238392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/>
      </xdr:nvSpPr>
      <xdr:spPr>
        <a:xfrm>
          <a:off x="2237857" y="881478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37</xdr:row>
      <xdr:rowOff>51533</xdr:rowOff>
    </xdr:from>
    <xdr:to>
      <xdr:col>3</xdr:col>
      <xdr:colOff>792575</xdr:colOff>
      <xdr:row>37</xdr:row>
      <xdr:rowOff>119884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/>
      </xdr:nvSpPr>
      <xdr:spPr>
        <a:xfrm>
          <a:off x="2238375" y="7366733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42</xdr:row>
      <xdr:rowOff>133350</xdr:rowOff>
    </xdr:from>
    <xdr:to>
      <xdr:col>3</xdr:col>
      <xdr:colOff>786175</xdr:colOff>
      <xdr:row>42</xdr:row>
      <xdr:rowOff>209198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/>
      </xdr:nvSpPr>
      <xdr:spPr>
        <a:xfrm>
          <a:off x="2237857" y="8606790"/>
          <a:ext cx="72318" cy="5298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718558</xdr:colOff>
      <xdr:row>42</xdr:row>
      <xdr:rowOff>140432</xdr:rowOff>
    </xdr:from>
    <xdr:to>
      <xdr:col>8</xdr:col>
      <xdr:colOff>796196</xdr:colOff>
      <xdr:row>42</xdr:row>
      <xdr:rowOff>221143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/>
      </xdr:nvSpPr>
      <xdr:spPr>
        <a:xfrm>
          <a:off x="5877298" y="8613872"/>
          <a:ext cx="77638" cy="426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304800</xdr:colOff>
      <xdr:row>59</xdr:row>
      <xdr:rowOff>114126</xdr:rowOff>
    </xdr:from>
    <xdr:to>
      <xdr:col>18</xdr:col>
      <xdr:colOff>383000</xdr:colOff>
      <xdr:row>60</xdr:row>
      <xdr:rowOff>1501</xdr:rowOff>
    </xdr:to>
    <xdr:sp macro="" textlink="">
      <xdr:nvSpPr>
        <xdr:cNvPr id="48" name="Isosceles Triangle 47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/>
      </xdr:nvSpPr>
      <xdr:spPr>
        <a:xfrm>
          <a:off x="13418820" y="11879406"/>
          <a:ext cx="78200" cy="70255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43</xdr:row>
      <xdr:rowOff>148318</xdr:rowOff>
    </xdr:from>
    <xdr:to>
      <xdr:col>8</xdr:col>
      <xdr:colOff>793536</xdr:colOff>
      <xdr:row>43</xdr:row>
      <xdr:rowOff>224166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SpPr/>
      </xdr:nvSpPr>
      <xdr:spPr>
        <a:xfrm>
          <a:off x="5879958" y="880463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457200</xdr:colOff>
      <xdr:row>60</xdr:row>
      <xdr:rowOff>81468</xdr:rowOff>
    </xdr:from>
    <xdr:to>
      <xdr:col>18</xdr:col>
      <xdr:colOff>535400</xdr:colOff>
      <xdr:row>60</xdr:row>
      <xdr:rowOff>153901</xdr:rowOff>
    </xdr:to>
    <xdr:sp macro="" textlink="">
      <xdr:nvSpPr>
        <xdr:cNvPr id="50" name="Isosceles Triangle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SpPr/>
      </xdr:nvSpPr>
      <xdr:spPr>
        <a:xfrm>
          <a:off x="13571220" y="1202962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44</xdr:row>
      <xdr:rowOff>134711</xdr:rowOff>
    </xdr:from>
    <xdr:to>
      <xdr:col>8</xdr:col>
      <xdr:colOff>793536</xdr:colOff>
      <xdr:row>44</xdr:row>
      <xdr:rowOff>214641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SpPr/>
      </xdr:nvSpPr>
      <xdr:spPr>
        <a:xfrm>
          <a:off x="5879958" y="91567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</xdr:colOff>
      <xdr:row>59</xdr:row>
      <xdr:rowOff>157131</xdr:rowOff>
    </xdr:from>
    <xdr:to>
      <xdr:col>19</xdr:col>
      <xdr:colOff>77639</xdr:colOff>
      <xdr:row>60</xdr:row>
      <xdr:rowOff>52784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SpPr/>
      </xdr:nvSpPr>
      <xdr:spPr>
        <a:xfrm>
          <a:off x="13723621" y="11922411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0</xdr:colOff>
      <xdr:row>61</xdr:row>
      <xdr:rowOff>48811</xdr:rowOff>
    </xdr:from>
    <xdr:to>
      <xdr:col>19</xdr:col>
      <xdr:colOff>78200</xdr:colOff>
      <xdr:row>61</xdr:row>
      <xdr:rowOff>121244</xdr:rowOff>
    </xdr:to>
    <xdr:sp macro="" textlink="">
      <xdr:nvSpPr>
        <xdr:cNvPr id="53" name="Isosceles Triangle 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SpPr/>
      </xdr:nvSpPr>
      <xdr:spPr>
        <a:xfrm>
          <a:off x="13723620" y="1217985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152401</xdr:colOff>
      <xdr:row>60</xdr:row>
      <xdr:rowOff>124473</xdr:rowOff>
    </xdr:from>
    <xdr:to>
      <xdr:col>19</xdr:col>
      <xdr:colOff>230039</xdr:colOff>
      <xdr:row>61</xdr:row>
      <xdr:rowOff>20127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00000000-0008-0000-0900-000036000000}"/>
            </a:ext>
          </a:extLst>
        </xdr:cNvPr>
        <xdr:cNvSpPr/>
      </xdr:nvSpPr>
      <xdr:spPr>
        <a:xfrm>
          <a:off x="13876021" y="12072633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152400</xdr:colOff>
      <xdr:row>62</xdr:row>
      <xdr:rowOff>16154</xdr:rowOff>
    </xdr:from>
    <xdr:to>
      <xdr:col>19</xdr:col>
      <xdr:colOff>230600</xdr:colOff>
      <xdr:row>62</xdr:row>
      <xdr:rowOff>88587</xdr:rowOff>
    </xdr:to>
    <xdr:sp macro="" textlink="">
      <xdr:nvSpPr>
        <xdr:cNvPr id="55" name="Isosceles Triangle 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SpPr/>
      </xdr:nvSpPr>
      <xdr:spPr>
        <a:xfrm>
          <a:off x="13876020" y="1233007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304801</xdr:colOff>
      <xdr:row>61</xdr:row>
      <xdr:rowOff>91816</xdr:rowOff>
    </xdr:from>
    <xdr:to>
      <xdr:col>19</xdr:col>
      <xdr:colOff>382439</xdr:colOff>
      <xdr:row>61</xdr:row>
      <xdr:rowOff>172527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SpPr/>
      </xdr:nvSpPr>
      <xdr:spPr>
        <a:xfrm>
          <a:off x="14028421" y="1222285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304800</xdr:colOff>
      <xdr:row>62</xdr:row>
      <xdr:rowOff>168554</xdr:rowOff>
    </xdr:from>
    <xdr:to>
      <xdr:col>19</xdr:col>
      <xdr:colOff>383000</xdr:colOff>
      <xdr:row>63</xdr:row>
      <xdr:rowOff>55930</xdr:rowOff>
    </xdr:to>
    <xdr:sp macro="" textlink="">
      <xdr:nvSpPr>
        <xdr:cNvPr id="57" name="Isosceles Triangle 5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SpPr/>
      </xdr:nvSpPr>
      <xdr:spPr>
        <a:xfrm>
          <a:off x="14028420" y="1248247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</xdr:colOff>
      <xdr:row>55</xdr:row>
      <xdr:rowOff>102702</xdr:rowOff>
    </xdr:from>
    <xdr:to>
      <xdr:col>20</xdr:col>
      <xdr:colOff>77639</xdr:colOff>
      <xdr:row>55</xdr:row>
      <xdr:rowOff>183413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SpPr/>
      </xdr:nvSpPr>
      <xdr:spPr>
        <a:xfrm>
          <a:off x="14333221" y="1113646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0</xdr:colOff>
      <xdr:row>56</xdr:row>
      <xdr:rowOff>179440</xdr:rowOff>
    </xdr:from>
    <xdr:to>
      <xdr:col>20</xdr:col>
      <xdr:colOff>78200</xdr:colOff>
      <xdr:row>57</xdr:row>
      <xdr:rowOff>66816</xdr:rowOff>
    </xdr:to>
    <xdr:sp macro="" textlink="">
      <xdr:nvSpPr>
        <xdr:cNvPr id="59" name="Isosceles Triangle 5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SpPr/>
      </xdr:nvSpPr>
      <xdr:spPr>
        <a:xfrm>
          <a:off x="14333220" y="11396080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152401</xdr:colOff>
      <xdr:row>56</xdr:row>
      <xdr:rowOff>70045</xdr:rowOff>
    </xdr:from>
    <xdr:to>
      <xdr:col>20</xdr:col>
      <xdr:colOff>230039</xdr:colOff>
      <xdr:row>56</xdr:row>
      <xdr:rowOff>150756</xdr:rowOff>
    </xdr:to>
    <xdr:sp macro="" textlink="">
      <xdr:nvSpPr>
        <xdr:cNvPr id="60" name="Oval 59">
          <a:extLst>
            <a:ext uri="{FF2B5EF4-FFF2-40B4-BE49-F238E27FC236}">
              <a16:creationId xmlns:a16="http://schemas.microsoft.com/office/drawing/2014/main" id="{00000000-0008-0000-0900-00003C000000}"/>
            </a:ext>
          </a:extLst>
        </xdr:cNvPr>
        <xdr:cNvSpPr/>
      </xdr:nvSpPr>
      <xdr:spPr>
        <a:xfrm>
          <a:off x="14485621" y="1128668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152400</xdr:colOff>
      <xdr:row>57</xdr:row>
      <xdr:rowOff>146783</xdr:rowOff>
    </xdr:from>
    <xdr:to>
      <xdr:col>20</xdr:col>
      <xdr:colOff>230600</xdr:colOff>
      <xdr:row>58</xdr:row>
      <xdr:rowOff>34159</xdr:rowOff>
    </xdr:to>
    <xdr:sp macro="" textlink="">
      <xdr:nvSpPr>
        <xdr:cNvPr id="61" name="Isosceles Triangle 60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SpPr/>
      </xdr:nvSpPr>
      <xdr:spPr>
        <a:xfrm>
          <a:off x="14485620" y="11546303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304801</xdr:colOff>
      <xdr:row>57</xdr:row>
      <xdr:rowOff>37388</xdr:rowOff>
    </xdr:from>
    <xdr:to>
      <xdr:col>20</xdr:col>
      <xdr:colOff>382439</xdr:colOff>
      <xdr:row>57</xdr:row>
      <xdr:rowOff>118099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00000000-0008-0000-0900-00003E000000}"/>
            </a:ext>
          </a:extLst>
        </xdr:cNvPr>
        <xdr:cNvSpPr/>
      </xdr:nvSpPr>
      <xdr:spPr>
        <a:xfrm>
          <a:off x="14638021" y="1143690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304800</xdr:colOff>
      <xdr:row>58</xdr:row>
      <xdr:rowOff>114126</xdr:rowOff>
    </xdr:from>
    <xdr:to>
      <xdr:col>20</xdr:col>
      <xdr:colOff>383000</xdr:colOff>
      <xdr:row>59</xdr:row>
      <xdr:rowOff>1502</xdr:rowOff>
    </xdr:to>
    <xdr:sp macro="" textlink="">
      <xdr:nvSpPr>
        <xdr:cNvPr id="63" name="Isosceles Triangle 62">
          <a:extLst>
            <a:ext uri="{FF2B5EF4-FFF2-40B4-BE49-F238E27FC236}">
              <a16:creationId xmlns:a16="http://schemas.microsoft.com/office/drawing/2014/main" id="{00000000-0008-0000-0900-00003F000000}"/>
            </a:ext>
          </a:extLst>
        </xdr:cNvPr>
        <xdr:cNvSpPr/>
      </xdr:nvSpPr>
      <xdr:spPr>
        <a:xfrm>
          <a:off x="14638020" y="11696526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457201</xdr:colOff>
      <xdr:row>58</xdr:row>
      <xdr:rowOff>4731</xdr:rowOff>
    </xdr:from>
    <xdr:to>
      <xdr:col>20</xdr:col>
      <xdr:colOff>534839</xdr:colOff>
      <xdr:row>58</xdr:row>
      <xdr:rowOff>85442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00000000-0008-0000-0900-000040000000}"/>
            </a:ext>
          </a:extLst>
        </xdr:cNvPr>
        <xdr:cNvSpPr/>
      </xdr:nvSpPr>
      <xdr:spPr>
        <a:xfrm>
          <a:off x="14790421" y="11587131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457200</xdr:colOff>
      <xdr:row>59</xdr:row>
      <xdr:rowOff>81469</xdr:rowOff>
    </xdr:from>
    <xdr:to>
      <xdr:col>20</xdr:col>
      <xdr:colOff>535400</xdr:colOff>
      <xdr:row>59</xdr:row>
      <xdr:rowOff>153902</xdr:rowOff>
    </xdr:to>
    <xdr:sp macro="" textlink="">
      <xdr:nvSpPr>
        <xdr:cNvPr id="65" name="Isosceles Triangle 64">
          <a:extLst>
            <a:ext uri="{FF2B5EF4-FFF2-40B4-BE49-F238E27FC236}">
              <a16:creationId xmlns:a16="http://schemas.microsoft.com/office/drawing/2014/main" id="{00000000-0008-0000-0900-000041000000}"/>
            </a:ext>
          </a:extLst>
        </xdr:cNvPr>
        <xdr:cNvSpPr/>
      </xdr:nvSpPr>
      <xdr:spPr>
        <a:xfrm>
          <a:off x="14790420" y="1184674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</xdr:colOff>
      <xdr:row>58</xdr:row>
      <xdr:rowOff>157131</xdr:rowOff>
    </xdr:from>
    <xdr:to>
      <xdr:col>21</xdr:col>
      <xdr:colOff>77639</xdr:colOff>
      <xdr:row>59</xdr:row>
      <xdr:rowOff>52785</xdr:rowOff>
    </xdr:to>
    <xdr:sp macro="" textlink="">
      <xdr:nvSpPr>
        <xdr:cNvPr id="66" name="Oval 65">
          <a:extLst>
            <a:ext uri="{FF2B5EF4-FFF2-40B4-BE49-F238E27FC236}">
              <a16:creationId xmlns:a16="http://schemas.microsoft.com/office/drawing/2014/main" id="{00000000-0008-0000-0900-000042000000}"/>
            </a:ext>
          </a:extLst>
        </xdr:cNvPr>
        <xdr:cNvSpPr/>
      </xdr:nvSpPr>
      <xdr:spPr>
        <a:xfrm>
          <a:off x="14942821" y="11739531"/>
          <a:ext cx="77638" cy="7853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0</xdr:colOff>
      <xdr:row>60</xdr:row>
      <xdr:rowOff>48811</xdr:rowOff>
    </xdr:from>
    <xdr:to>
      <xdr:col>21</xdr:col>
      <xdr:colOff>78200</xdr:colOff>
      <xdr:row>60</xdr:row>
      <xdr:rowOff>121244</xdr:rowOff>
    </xdr:to>
    <xdr:sp macro="" textlink="">
      <xdr:nvSpPr>
        <xdr:cNvPr id="67" name="Isosceles Triangle 66">
          <a:extLst>
            <a:ext uri="{FF2B5EF4-FFF2-40B4-BE49-F238E27FC236}">
              <a16:creationId xmlns:a16="http://schemas.microsoft.com/office/drawing/2014/main" id="{00000000-0008-0000-0900-000043000000}"/>
            </a:ext>
          </a:extLst>
        </xdr:cNvPr>
        <xdr:cNvSpPr/>
      </xdr:nvSpPr>
      <xdr:spPr>
        <a:xfrm>
          <a:off x="14942820" y="1199697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8490</xdr:colOff>
      <xdr:row>57</xdr:row>
      <xdr:rowOff>54429</xdr:rowOff>
    </xdr:from>
    <xdr:to>
      <xdr:col>21</xdr:col>
      <xdr:colOff>80808</xdr:colOff>
      <xdr:row>57</xdr:row>
      <xdr:rowOff>134359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SpPr/>
      </xdr:nvSpPr>
      <xdr:spPr>
        <a:xfrm>
          <a:off x="14951310" y="1145394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152401</xdr:colOff>
      <xdr:row>59</xdr:row>
      <xdr:rowOff>124474</xdr:rowOff>
    </xdr:from>
    <xdr:to>
      <xdr:col>21</xdr:col>
      <xdr:colOff>230039</xdr:colOff>
      <xdr:row>60</xdr:row>
      <xdr:rowOff>20127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SpPr/>
      </xdr:nvSpPr>
      <xdr:spPr>
        <a:xfrm>
          <a:off x="15095221" y="11889754"/>
          <a:ext cx="77638" cy="78533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152400</xdr:colOff>
      <xdr:row>61</xdr:row>
      <xdr:rowOff>16154</xdr:rowOff>
    </xdr:from>
    <xdr:to>
      <xdr:col>21</xdr:col>
      <xdr:colOff>230600</xdr:colOff>
      <xdr:row>61</xdr:row>
      <xdr:rowOff>88587</xdr:rowOff>
    </xdr:to>
    <xdr:sp macro="" textlink="">
      <xdr:nvSpPr>
        <xdr:cNvPr id="70" name="Isosceles Triangle 69">
          <a:extLst>
            <a:ext uri="{FF2B5EF4-FFF2-40B4-BE49-F238E27FC236}">
              <a16:creationId xmlns:a16="http://schemas.microsoft.com/office/drawing/2014/main" id="{00000000-0008-0000-0900-000046000000}"/>
            </a:ext>
          </a:extLst>
        </xdr:cNvPr>
        <xdr:cNvSpPr/>
      </xdr:nvSpPr>
      <xdr:spPr>
        <a:xfrm>
          <a:off x="15095220" y="121471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160890</xdr:colOff>
      <xdr:row>58</xdr:row>
      <xdr:rowOff>21772</xdr:rowOff>
    </xdr:from>
    <xdr:to>
      <xdr:col>21</xdr:col>
      <xdr:colOff>233208</xdr:colOff>
      <xdr:row>58</xdr:row>
      <xdr:rowOff>101702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SpPr/>
      </xdr:nvSpPr>
      <xdr:spPr>
        <a:xfrm>
          <a:off x="15103710" y="1160417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304801</xdr:colOff>
      <xdr:row>60</xdr:row>
      <xdr:rowOff>91816</xdr:rowOff>
    </xdr:from>
    <xdr:to>
      <xdr:col>21</xdr:col>
      <xdr:colOff>382439</xdr:colOff>
      <xdr:row>60</xdr:row>
      <xdr:rowOff>172527</xdr:rowOff>
    </xdr:to>
    <xdr:sp macro="" textlink="">
      <xdr:nvSpPr>
        <xdr:cNvPr id="72" name="Oval 71">
          <a:extLst>
            <a:ext uri="{FF2B5EF4-FFF2-40B4-BE49-F238E27FC236}">
              <a16:creationId xmlns:a16="http://schemas.microsoft.com/office/drawing/2014/main" id="{00000000-0008-0000-0900-000048000000}"/>
            </a:ext>
          </a:extLst>
        </xdr:cNvPr>
        <xdr:cNvSpPr/>
      </xdr:nvSpPr>
      <xdr:spPr>
        <a:xfrm>
          <a:off x="15247621" y="1203997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304800</xdr:colOff>
      <xdr:row>61</xdr:row>
      <xdr:rowOff>168554</xdr:rowOff>
    </xdr:from>
    <xdr:to>
      <xdr:col>21</xdr:col>
      <xdr:colOff>383000</xdr:colOff>
      <xdr:row>62</xdr:row>
      <xdr:rowOff>55930</xdr:rowOff>
    </xdr:to>
    <xdr:sp macro="" textlink="">
      <xdr:nvSpPr>
        <xdr:cNvPr id="73" name="Isosceles Triangle 72">
          <a:extLst>
            <a:ext uri="{FF2B5EF4-FFF2-40B4-BE49-F238E27FC236}">
              <a16:creationId xmlns:a16="http://schemas.microsoft.com/office/drawing/2014/main" id="{00000000-0008-0000-0900-000049000000}"/>
            </a:ext>
          </a:extLst>
        </xdr:cNvPr>
        <xdr:cNvSpPr/>
      </xdr:nvSpPr>
      <xdr:spPr>
        <a:xfrm>
          <a:off x="15247620" y="12299594"/>
          <a:ext cx="78200" cy="70256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21</xdr:col>
      <xdr:colOff>313290</xdr:colOff>
      <xdr:row>58</xdr:row>
      <xdr:rowOff>174172</xdr:rowOff>
    </xdr:from>
    <xdr:to>
      <xdr:col>21</xdr:col>
      <xdr:colOff>385608</xdr:colOff>
      <xdr:row>59</xdr:row>
      <xdr:rowOff>69045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SpPr/>
      </xdr:nvSpPr>
      <xdr:spPr>
        <a:xfrm>
          <a:off x="15256110" y="11756572"/>
          <a:ext cx="72318" cy="7775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11</xdr:row>
      <xdr:rowOff>46090</xdr:rowOff>
    </xdr:from>
    <xdr:to>
      <xdr:col>3</xdr:col>
      <xdr:colOff>789116</xdr:colOff>
      <xdr:row>11</xdr:row>
      <xdr:rowOff>114441</xdr:rowOff>
    </xdr:to>
    <xdr:sp macro="" textlink="">
      <xdr:nvSpPr>
        <xdr:cNvPr id="75" name="Isosceles Triangle 74">
          <a:extLst>
            <a:ext uri="{FF2B5EF4-FFF2-40B4-BE49-F238E27FC236}">
              <a16:creationId xmlns:a16="http://schemas.microsoft.com/office/drawing/2014/main" id="{00000000-0008-0000-0900-00004B000000}"/>
            </a:ext>
          </a:extLst>
        </xdr:cNvPr>
        <xdr:cNvSpPr/>
      </xdr:nvSpPr>
      <xdr:spPr>
        <a:xfrm>
          <a:off x="2234916" y="27892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8</xdr:row>
      <xdr:rowOff>327795</xdr:rowOff>
    </xdr:from>
    <xdr:to>
      <xdr:col>3</xdr:col>
      <xdr:colOff>786175</xdr:colOff>
      <xdr:row>9</xdr:row>
      <xdr:rowOff>52125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900-00004C000000}"/>
            </a:ext>
          </a:extLst>
        </xdr:cNvPr>
        <xdr:cNvSpPr/>
      </xdr:nvSpPr>
      <xdr:spPr>
        <a:xfrm>
          <a:off x="2237857" y="2171835"/>
          <a:ext cx="72318" cy="8247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8</xdr:row>
      <xdr:rowOff>148318</xdr:rowOff>
    </xdr:from>
    <xdr:to>
      <xdr:col>8</xdr:col>
      <xdr:colOff>793536</xdr:colOff>
      <xdr:row>8</xdr:row>
      <xdr:rowOff>224166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SpPr/>
      </xdr:nvSpPr>
      <xdr:spPr>
        <a:xfrm>
          <a:off x="5879958" y="199235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9</xdr:row>
      <xdr:rowOff>134711</xdr:rowOff>
    </xdr:from>
    <xdr:to>
      <xdr:col>8</xdr:col>
      <xdr:colOff>793536</xdr:colOff>
      <xdr:row>9</xdr:row>
      <xdr:rowOff>214641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900-00004F000000}"/>
            </a:ext>
          </a:extLst>
        </xdr:cNvPr>
        <xdr:cNvSpPr/>
      </xdr:nvSpPr>
      <xdr:spPr>
        <a:xfrm>
          <a:off x="5879958" y="23368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718558</xdr:colOff>
      <xdr:row>42</xdr:row>
      <xdr:rowOff>140432</xdr:rowOff>
    </xdr:from>
    <xdr:to>
      <xdr:col>13</xdr:col>
      <xdr:colOff>796196</xdr:colOff>
      <xdr:row>42</xdr:row>
      <xdr:rowOff>221143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SpPr/>
      </xdr:nvSpPr>
      <xdr:spPr>
        <a:xfrm>
          <a:off x="9512038" y="8613872"/>
          <a:ext cx="77638" cy="426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43</xdr:row>
      <xdr:rowOff>148318</xdr:rowOff>
    </xdr:from>
    <xdr:to>
      <xdr:col>13</xdr:col>
      <xdr:colOff>793536</xdr:colOff>
      <xdr:row>43</xdr:row>
      <xdr:rowOff>224166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00000000-0008-0000-0900-000051000000}"/>
            </a:ext>
          </a:extLst>
        </xdr:cNvPr>
        <xdr:cNvSpPr/>
      </xdr:nvSpPr>
      <xdr:spPr>
        <a:xfrm>
          <a:off x="9514698" y="880463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44</xdr:row>
      <xdr:rowOff>134711</xdr:rowOff>
    </xdr:from>
    <xdr:to>
      <xdr:col>13</xdr:col>
      <xdr:colOff>793536</xdr:colOff>
      <xdr:row>44</xdr:row>
      <xdr:rowOff>214641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SpPr/>
      </xdr:nvSpPr>
      <xdr:spPr>
        <a:xfrm>
          <a:off x="9514698" y="91567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8</xdr:row>
      <xdr:rowOff>148318</xdr:rowOff>
    </xdr:from>
    <xdr:to>
      <xdr:col>13</xdr:col>
      <xdr:colOff>793536</xdr:colOff>
      <xdr:row>8</xdr:row>
      <xdr:rowOff>224166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SpPr/>
      </xdr:nvSpPr>
      <xdr:spPr>
        <a:xfrm>
          <a:off x="9514698" y="199235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721218</xdr:colOff>
      <xdr:row>9</xdr:row>
      <xdr:rowOff>134711</xdr:rowOff>
    </xdr:from>
    <xdr:to>
      <xdr:col>13</xdr:col>
      <xdr:colOff>793536</xdr:colOff>
      <xdr:row>9</xdr:row>
      <xdr:rowOff>214641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00000000-0008-0000-0900-000054000000}"/>
            </a:ext>
          </a:extLst>
        </xdr:cNvPr>
        <xdr:cNvSpPr/>
      </xdr:nvSpPr>
      <xdr:spPr>
        <a:xfrm>
          <a:off x="9514698" y="233689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433917</xdr:colOff>
      <xdr:row>2</xdr:row>
      <xdr:rowOff>74084</xdr:rowOff>
    </xdr:from>
    <xdr:to>
      <xdr:col>13</xdr:col>
      <xdr:colOff>616585</xdr:colOff>
      <xdr:row>23</xdr:row>
      <xdr:rowOff>24765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DF782BC5-AD2F-4376-A5A0-E042191A85A4}"/>
            </a:ext>
          </a:extLst>
        </xdr:cNvPr>
        <xdr:cNvCxnSpPr/>
      </xdr:nvCxnSpPr>
      <xdr:spPr>
        <a:xfrm flipV="1">
          <a:off x="1957917" y="433917"/>
          <a:ext cx="7442835" cy="3930015"/>
        </a:xfrm>
        <a:prstGeom prst="line">
          <a:avLst/>
        </a:prstGeom>
        <a:ln w="38100"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67798</xdr:colOff>
      <xdr:row>7</xdr:row>
      <xdr:rowOff>54317</xdr:rowOff>
    </xdr:from>
    <xdr:to>
      <xdr:col>5</xdr:col>
      <xdr:colOff>358140</xdr:colOff>
      <xdr:row>22</xdr:row>
      <xdr:rowOff>54317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117230</xdr:colOff>
      <xdr:row>7</xdr:row>
      <xdr:rowOff>49823</xdr:rowOff>
    </xdr:from>
    <xdr:to>
      <xdr:col>16</xdr:col>
      <xdr:colOff>111369</xdr:colOff>
      <xdr:row>22</xdr:row>
      <xdr:rowOff>67408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</xdr:colOff>
      <xdr:row>84</xdr:row>
      <xdr:rowOff>101492</xdr:rowOff>
    </xdr:from>
    <xdr:to>
      <xdr:col>18</xdr:col>
      <xdr:colOff>77639</xdr:colOff>
      <xdr:row>84</xdr:row>
      <xdr:rowOff>182203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6501534" y="55201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0</xdr:colOff>
      <xdr:row>85</xdr:row>
      <xdr:rowOff>177021</xdr:rowOff>
    </xdr:from>
    <xdr:to>
      <xdr:col>18</xdr:col>
      <xdr:colOff>78200</xdr:colOff>
      <xdr:row>86</xdr:row>
      <xdr:rowOff>63187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6501533" y="57819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69</xdr:row>
      <xdr:rowOff>59267</xdr:rowOff>
    </xdr:from>
    <xdr:to>
      <xdr:col>8</xdr:col>
      <xdr:colOff>821641</xdr:colOff>
      <xdr:row>69</xdr:row>
      <xdr:rowOff>139197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7010423" y="284691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152401</xdr:colOff>
      <xdr:row>85</xdr:row>
      <xdr:rowOff>67626</xdr:rowOff>
    </xdr:from>
    <xdr:to>
      <xdr:col>18</xdr:col>
      <xdr:colOff>230039</xdr:colOff>
      <xdr:row>85</xdr:row>
      <xdr:rowOff>148337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6653934" y="56725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152400</xdr:colOff>
      <xdr:row>86</xdr:row>
      <xdr:rowOff>143154</xdr:rowOff>
    </xdr:from>
    <xdr:to>
      <xdr:col>18</xdr:col>
      <xdr:colOff>230600</xdr:colOff>
      <xdr:row>87</xdr:row>
      <xdr:rowOff>29320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6653933" y="59343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66</xdr:row>
      <xdr:rowOff>50800</xdr:rowOff>
    </xdr:from>
    <xdr:to>
      <xdr:col>3</xdr:col>
      <xdr:colOff>807625</xdr:colOff>
      <xdr:row>66</xdr:row>
      <xdr:rowOff>130730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246607" y="2286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304801</xdr:colOff>
      <xdr:row>86</xdr:row>
      <xdr:rowOff>33759</xdr:rowOff>
    </xdr:from>
    <xdr:to>
      <xdr:col>18</xdr:col>
      <xdr:colOff>382439</xdr:colOff>
      <xdr:row>86</xdr:row>
      <xdr:rowOff>114470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6806334" y="58249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304800</xdr:colOff>
      <xdr:row>87</xdr:row>
      <xdr:rowOff>109287</xdr:rowOff>
    </xdr:from>
    <xdr:to>
      <xdr:col>18</xdr:col>
      <xdr:colOff>383000</xdr:colOff>
      <xdr:row>87</xdr:row>
      <xdr:rowOff>181720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6806333" y="60867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67</xdr:row>
      <xdr:rowOff>50800</xdr:rowOff>
    </xdr:from>
    <xdr:to>
      <xdr:col>3</xdr:col>
      <xdr:colOff>807625</xdr:colOff>
      <xdr:row>67</xdr:row>
      <xdr:rowOff>130730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246607" y="247015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457201</xdr:colOff>
      <xdr:row>86</xdr:row>
      <xdr:rowOff>186159</xdr:rowOff>
    </xdr:from>
    <xdr:to>
      <xdr:col>18</xdr:col>
      <xdr:colOff>534839</xdr:colOff>
      <xdr:row>87</xdr:row>
      <xdr:rowOff>80603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6958734" y="59773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457200</xdr:colOff>
      <xdr:row>88</xdr:row>
      <xdr:rowOff>75421</xdr:rowOff>
    </xdr:from>
    <xdr:to>
      <xdr:col>18</xdr:col>
      <xdr:colOff>535400</xdr:colOff>
      <xdr:row>88</xdr:row>
      <xdr:rowOff>147854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6958733" y="62391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465690</xdr:colOff>
      <xdr:row>85</xdr:row>
      <xdr:rowOff>84667</xdr:rowOff>
    </xdr:from>
    <xdr:to>
      <xdr:col>18</xdr:col>
      <xdr:colOff>538008</xdr:colOff>
      <xdr:row>85</xdr:row>
      <xdr:rowOff>164597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6967223" y="56896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</xdr:colOff>
      <xdr:row>87</xdr:row>
      <xdr:rowOff>152292</xdr:rowOff>
    </xdr:from>
    <xdr:to>
      <xdr:col>19</xdr:col>
      <xdr:colOff>77639</xdr:colOff>
      <xdr:row>88</xdr:row>
      <xdr:rowOff>46737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7111134" y="61297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0</xdr:colOff>
      <xdr:row>89</xdr:row>
      <xdr:rowOff>41554</xdr:rowOff>
    </xdr:from>
    <xdr:to>
      <xdr:col>19</xdr:col>
      <xdr:colOff>78200</xdr:colOff>
      <xdr:row>89</xdr:row>
      <xdr:rowOff>113987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17111133" y="63915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8490</xdr:colOff>
      <xdr:row>86</xdr:row>
      <xdr:rowOff>50800</xdr:rowOff>
    </xdr:from>
    <xdr:to>
      <xdr:col>19</xdr:col>
      <xdr:colOff>80808</xdr:colOff>
      <xdr:row>86</xdr:row>
      <xdr:rowOff>130730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17119623" y="5842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152401</xdr:colOff>
      <xdr:row>88</xdr:row>
      <xdr:rowOff>118426</xdr:rowOff>
    </xdr:from>
    <xdr:to>
      <xdr:col>19</xdr:col>
      <xdr:colOff>230039</xdr:colOff>
      <xdr:row>89</xdr:row>
      <xdr:rowOff>12870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17263534" y="62821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152400</xdr:colOff>
      <xdr:row>90</xdr:row>
      <xdr:rowOff>7687</xdr:rowOff>
    </xdr:from>
    <xdr:to>
      <xdr:col>19</xdr:col>
      <xdr:colOff>230600</xdr:colOff>
      <xdr:row>90</xdr:row>
      <xdr:rowOff>80120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7263533" y="65439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160890</xdr:colOff>
      <xdr:row>87</xdr:row>
      <xdr:rowOff>16933</xdr:rowOff>
    </xdr:from>
    <xdr:to>
      <xdr:col>19</xdr:col>
      <xdr:colOff>233208</xdr:colOff>
      <xdr:row>87</xdr:row>
      <xdr:rowOff>96863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17272023" y="59944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304801</xdr:colOff>
      <xdr:row>89</xdr:row>
      <xdr:rowOff>84559</xdr:rowOff>
    </xdr:from>
    <xdr:to>
      <xdr:col>19</xdr:col>
      <xdr:colOff>382439</xdr:colOff>
      <xdr:row>89</xdr:row>
      <xdr:rowOff>165270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17415934" y="64345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304800</xdr:colOff>
      <xdr:row>90</xdr:row>
      <xdr:rowOff>160087</xdr:rowOff>
    </xdr:from>
    <xdr:to>
      <xdr:col>19</xdr:col>
      <xdr:colOff>383000</xdr:colOff>
      <xdr:row>91</xdr:row>
      <xdr:rowOff>46254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7415933" y="66963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313290</xdr:colOff>
      <xdr:row>87</xdr:row>
      <xdr:rowOff>169333</xdr:rowOff>
    </xdr:from>
    <xdr:to>
      <xdr:col>19</xdr:col>
      <xdr:colOff>385608</xdr:colOff>
      <xdr:row>88</xdr:row>
      <xdr:rowOff>62997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17424423" y="61468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73</xdr:row>
      <xdr:rowOff>75421</xdr:rowOff>
    </xdr:from>
    <xdr:to>
      <xdr:col>3</xdr:col>
      <xdr:colOff>810566</xdr:colOff>
      <xdr:row>73</xdr:row>
      <xdr:rowOff>147854</xdr:rowOff>
    </xdr:to>
    <xdr:sp macro="" textlink="">
      <xdr:nvSpPr>
        <xdr:cNvPr id="66" name="Isosceles Triangl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243666" y="359967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65</xdr:row>
      <xdr:rowOff>67733</xdr:rowOff>
    </xdr:from>
    <xdr:to>
      <xdr:col>3</xdr:col>
      <xdr:colOff>807625</xdr:colOff>
      <xdr:row>65</xdr:row>
      <xdr:rowOff>147663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246607" y="211878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732647</xdr:colOff>
      <xdr:row>69</xdr:row>
      <xdr:rowOff>50693</xdr:rowOff>
    </xdr:from>
    <xdr:to>
      <xdr:col>3</xdr:col>
      <xdr:colOff>810285</xdr:colOff>
      <xdr:row>69</xdr:row>
      <xdr:rowOff>131404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243947" y="2838343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61</xdr:row>
      <xdr:rowOff>58487</xdr:rowOff>
    </xdr:from>
    <xdr:to>
      <xdr:col>3</xdr:col>
      <xdr:colOff>810566</xdr:colOff>
      <xdr:row>61</xdr:row>
      <xdr:rowOff>130920</xdr:rowOff>
    </xdr:to>
    <xdr:sp macro="" textlink="">
      <xdr:nvSpPr>
        <xdr:cNvPr id="69" name="Isosceles Triangl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243666" y="134753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65</xdr:row>
      <xdr:rowOff>59267</xdr:rowOff>
    </xdr:from>
    <xdr:to>
      <xdr:col>13</xdr:col>
      <xdr:colOff>808941</xdr:colOff>
      <xdr:row>65</xdr:row>
      <xdr:rowOff>139197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1944373" y="211031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732647</xdr:colOff>
      <xdr:row>68</xdr:row>
      <xdr:rowOff>67625</xdr:rowOff>
    </xdr:from>
    <xdr:to>
      <xdr:col>3</xdr:col>
      <xdr:colOff>810285</xdr:colOff>
      <xdr:row>68</xdr:row>
      <xdr:rowOff>148336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243947" y="267112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72</xdr:row>
      <xdr:rowOff>66954</xdr:rowOff>
    </xdr:from>
    <xdr:to>
      <xdr:col>3</xdr:col>
      <xdr:colOff>810566</xdr:colOff>
      <xdr:row>72</xdr:row>
      <xdr:rowOff>139387</xdr:rowOff>
    </xdr:to>
    <xdr:sp macro="" textlink="">
      <xdr:nvSpPr>
        <xdr:cNvPr id="72" name="Isosceles Triangle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243666" y="34070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66</xdr:row>
      <xdr:rowOff>52917</xdr:rowOff>
    </xdr:from>
    <xdr:to>
      <xdr:col>13</xdr:col>
      <xdr:colOff>808941</xdr:colOff>
      <xdr:row>66</xdr:row>
      <xdr:rowOff>132847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1944373" y="228811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746663</xdr:colOff>
      <xdr:row>66</xdr:row>
      <xdr:rowOff>50692</xdr:rowOff>
    </xdr:from>
    <xdr:to>
      <xdr:col>8</xdr:col>
      <xdr:colOff>824301</xdr:colOff>
      <xdr:row>66</xdr:row>
      <xdr:rowOff>131403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7007763" y="22858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457200</xdr:colOff>
      <xdr:row>82</xdr:row>
      <xdr:rowOff>75421</xdr:rowOff>
    </xdr:from>
    <xdr:to>
      <xdr:col>19</xdr:col>
      <xdr:colOff>535400</xdr:colOff>
      <xdr:row>82</xdr:row>
      <xdr:rowOff>147854</xdr:rowOff>
    </xdr:to>
    <xdr:sp macro="" textlink="">
      <xdr:nvSpPr>
        <xdr:cNvPr id="75" name="Isosceles Triangle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17568333" y="51215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67</xdr:row>
      <xdr:rowOff>50800</xdr:rowOff>
    </xdr:from>
    <xdr:to>
      <xdr:col>13</xdr:col>
      <xdr:colOff>808941</xdr:colOff>
      <xdr:row>67</xdr:row>
      <xdr:rowOff>130730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11944373" y="247015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746663</xdr:colOff>
      <xdr:row>67</xdr:row>
      <xdr:rowOff>42226</xdr:rowOff>
    </xdr:from>
    <xdr:to>
      <xdr:col>8</xdr:col>
      <xdr:colOff>824301</xdr:colOff>
      <xdr:row>67</xdr:row>
      <xdr:rowOff>122937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7007763" y="246157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0</xdr:colOff>
      <xdr:row>83</xdr:row>
      <xdr:rowOff>41554</xdr:rowOff>
    </xdr:from>
    <xdr:to>
      <xdr:col>20</xdr:col>
      <xdr:colOff>78200</xdr:colOff>
      <xdr:row>83</xdr:row>
      <xdr:rowOff>113987</xdr:rowOff>
    </xdr:to>
    <xdr:sp macro="" textlink="">
      <xdr:nvSpPr>
        <xdr:cNvPr id="78" name="Isosceles Triangl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17720733" y="52739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68</xdr:row>
      <xdr:rowOff>59266</xdr:rowOff>
    </xdr:from>
    <xdr:to>
      <xdr:col>13</xdr:col>
      <xdr:colOff>808941</xdr:colOff>
      <xdr:row>68</xdr:row>
      <xdr:rowOff>139196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11944373" y="266276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733963</xdr:colOff>
      <xdr:row>69</xdr:row>
      <xdr:rowOff>59160</xdr:rowOff>
    </xdr:from>
    <xdr:to>
      <xdr:col>13</xdr:col>
      <xdr:colOff>811601</xdr:colOff>
      <xdr:row>69</xdr:row>
      <xdr:rowOff>139871</xdr:rowOff>
    </xdr:to>
    <xdr:sp macro="" textlink="">
      <xdr:nvSpPr>
        <xdr:cNvPr id="80" name="Oval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11941713" y="2846810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152400</xdr:colOff>
      <xdr:row>84</xdr:row>
      <xdr:rowOff>7687</xdr:rowOff>
    </xdr:from>
    <xdr:to>
      <xdr:col>20</xdr:col>
      <xdr:colOff>230600</xdr:colOff>
      <xdr:row>84</xdr:row>
      <xdr:rowOff>80120</xdr:rowOff>
    </xdr:to>
    <xdr:sp macro="" textlink="">
      <xdr:nvSpPr>
        <xdr:cNvPr id="81" name="Isosceles Triangl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17873133" y="54263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65</xdr:row>
      <xdr:rowOff>50799</xdr:rowOff>
    </xdr:from>
    <xdr:to>
      <xdr:col>8</xdr:col>
      <xdr:colOff>821641</xdr:colOff>
      <xdr:row>65</xdr:row>
      <xdr:rowOff>130729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7010423" y="210184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304801</xdr:colOff>
      <xdr:row>83</xdr:row>
      <xdr:rowOff>84559</xdr:rowOff>
    </xdr:from>
    <xdr:to>
      <xdr:col>20</xdr:col>
      <xdr:colOff>382439</xdr:colOff>
      <xdr:row>83</xdr:row>
      <xdr:rowOff>165270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18025534" y="53169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304800</xdr:colOff>
      <xdr:row>84</xdr:row>
      <xdr:rowOff>160087</xdr:rowOff>
    </xdr:from>
    <xdr:to>
      <xdr:col>20</xdr:col>
      <xdr:colOff>383000</xdr:colOff>
      <xdr:row>85</xdr:row>
      <xdr:rowOff>46254</xdr:rowOff>
    </xdr:to>
    <xdr:sp macro="" textlink="">
      <xdr:nvSpPr>
        <xdr:cNvPr id="84" name="Isosceles Triangl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18025533" y="55787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68</xdr:row>
      <xdr:rowOff>50800</xdr:rowOff>
    </xdr:from>
    <xdr:to>
      <xdr:col>8</xdr:col>
      <xdr:colOff>821641</xdr:colOff>
      <xdr:row>68</xdr:row>
      <xdr:rowOff>130730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7010423" y="26543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42</xdr:row>
      <xdr:rowOff>50800</xdr:rowOff>
    </xdr:from>
    <xdr:to>
      <xdr:col>3</xdr:col>
      <xdr:colOff>807202</xdr:colOff>
      <xdr:row>42</xdr:row>
      <xdr:rowOff>130730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243644" y="30073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47</xdr:row>
      <xdr:rowOff>75421</xdr:rowOff>
    </xdr:from>
    <xdr:to>
      <xdr:col>3</xdr:col>
      <xdr:colOff>810143</xdr:colOff>
      <xdr:row>47</xdr:row>
      <xdr:rowOff>147854</xdr:rowOff>
    </xdr:to>
    <xdr:sp macro="" textlink="">
      <xdr:nvSpPr>
        <xdr:cNvPr id="47" name="Isosceles Triangl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240703" y="394638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35</xdr:row>
      <xdr:rowOff>58487</xdr:rowOff>
    </xdr:from>
    <xdr:to>
      <xdr:col>3</xdr:col>
      <xdr:colOff>810143</xdr:colOff>
      <xdr:row>35</xdr:row>
      <xdr:rowOff>130920</xdr:rowOff>
    </xdr:to>
    <xdr:sp macro="" textlink="">
      <xdr:nvSpPr>
        <xdr:cNvPr id="50" name="Isosceles Triang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240703" y="133864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46</xdr:row>
      <xdr:rowOff>66954</xdr:rowOff>
    </xdr:from>
    <xdr:to>
      <xdr:col>3</xdr:col>
      <xdr:colOff>810143</xdr:colOff>
      <xdr:row>46</xdr:row>
      <xdr:rowOff>139387</xdr:rowOff>
    </xdr:to>
    <xdr:sp macro="" textlink="">
      <xdr:nvSpPr>
        <xdr:cNvPr id="53" name="Isosceles Triang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240703" y="37550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36</xdr:row>
      <xdr:rowOff>58487</xdr:rowOff>
    </xdr:from>
    <xdr:to>
      <xdr:col>3</xdr:col>
      <xdr:colOff>810143</xdr:colOff>
      <xdr:row>36</xdr:row>
      <xdr:rowOff>130920</xdr:rowOff>
    </xdr:to>
    <xdr:sp macro="" textlink="">
      <xdr:nvSpPr>
        <xdr:cNvPr id="62" name="Isosceles Triangl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240703" y="152152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40</xdr:row>
      <xdr:rowOff>213360</xdr:rowOff>
    </xdr:from>
    <xdr:to>
      <xdr:col>3</xdr:col>
      <xdr:colOff>807202</xdr:colOff>
      <xdr:row>40</xdr:row>
      <xdr:rowOff>293290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243644" y="80924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39</xdr:row>
      <xdr:rowOff>167640</xdr:rowOff>
    </xdr:from>
    <xdr:to>
      <xdr:col>3</xdr:col>
      <xdr:colOff>807202</xdr:colOff>
      <xdr:row>39</xdr:row>
      <xdr:rowOff>247570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243644" y="21793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731792</xdr:colOff>
      <xdr:row>13</xdr:row>
      <xdr:rowOff>75421</xdr:rowOff>
    </xdr:from>
    <xdr:to>
      <xdr:col>3</xdr:col>
      <xdr:colOff>809992</xdr:colOff>
      <xdr:row>13</xdr:row>
      <xdr:rowOff>145949</xdr:rowOff>
    </xdr:to>
    <xdr:sp macro="" textlink="">
      <xdr:nvSpPr>
        <xdr:cNvPr id="52" name="Isosceles Triang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238983" y="3095406"/>
          <a:ext cx="782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730840</xdr:colOff>
      <xdr:row>6</xdr:row>
      <xdr:rowOff>54677</xdr:rowOff>
    </xdr:from>
    <xdr:to>
      <xdr:col>3</xdr:col>
      <xdr:colOff>810945</xdr:colOff>
      <xdr:row>6</xdr:row>
      <xdr:rowOff>134730</xdr:rowOff>
    </xdr:to>
    <xdr:sp macro="" textlink="">
      <xdr:nvSpPr>
        <xdr:cNvPr id="56" name="Isosceles Triangle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238031" y="1130442"/>
          <a:ext cx="80105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6</xdr:col>
      <xdr:colOff>52138</xdr:colOff>
      <xdr:row>10</xdr:row>
      <xdr:rowOff>80211</xdr:rowOff>
    </xdr:from>
    <xdr:ext cx="198137" cy="251482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0538" y="1804737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731367</xdr:colOff>
      <xdr:row>40</xdr:row>
      <xdr:rowOff>39858</xdr:rowOff>
    </xdr:from>
    <xdr:to>
      <xdr:col>3</xdr:col>
      <xdr:colOff>803685</xdr:colOff>
      <xdr:row>40</xdr:row>
      <xdr:rowOff>119788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243644" y="89611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2</xdr:col>
      <xdr:colOff>251460</xdr:colOff>
      <xdr:row>16</xdr:row>
      <xdr:rowOff>167640</xdr:rowOff>
    </xdr:from>
    <xdr:ext cx="198137" cy="251482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400812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731792</xdr:colOff>
      <xdr:row>12</xdr:row>
      <xdr:rowOff>58238</xdr:rowOff>
    </xdr:from>
    <xdr:to>
      <xdr:col>3</xdr:col>
      <xdr:colOff>809992</xdr:colOff>
      <xdr:row>12</xdr:row>
      <xdr:rowOff>130671</xdr:rowOff>
    </xdr:to>
    <xdr:sp macro="" textlink="">
      <xdr:nvSpPr>
        <xdr:cNvPr id="87" name="Isosceles Triangle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238983" y="28989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745099</xdr:colOff>
      <xdr:row>8</xdr:row>
      <xdr:rowOff>77529</xdr:rowOff>
    </xdr:from>
    <xdr:to>
      <xdr:col>3</xdr:col>
      <xdr:colOff>807892</xdr:colOff>
      <xdr:row>8</xdr:row>
      <xdr:rowOff>149839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5FB172A-80FD-450E-831F-409E04059A47}"/>
            </a:ext>
          </a:extLst>
        </xdr:cNvPr>
        <xdr:cNvSpPr/>
      </xdr:nvSpPr>
      <xdr:spPr>
        <a:xfrm>
          <a:off x="2253057" y="1553403"/>
          <a:ext cx="62793" cy="7231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730073</xdr:colOff>
      <xdr:row>11</xdr:row>
      <xdr:rowOff>55621</xdr:rowOff>
    </xdr:from>
    <xdr:to>
      <xdr:col>3</xdr:col>
      <xdr:colOff>810178</xdr:colOff>
      <xdr:row>11</xdr:row>
      <xdr:rowOff>135674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75C1D23A-C7F3-49A1-ADD4-9A54E982EE9B}"/>
            </a:ext>
          </a:extLst>
        </xdr:cNvPr>
        <xdr:cNvSpPr/>
      </xdr:nvSpPr>
      <xdr:spPr>
        <a:xfrm>
          <a:off x="2238031" y="2157137"/>
          <a:ext cx="80105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730073</xdr:colOff>
      <xdr:row>7</xdr:row>
      <xdr:rowOff>47600</xdr:rowOff>
    </xdr:from>
    <xdr:to>
      <xdr:col>3</xdr:col>
      <xdr:colOff>810178</xdr:colOff>
      <xdr:row>7</xdr:row>
      <xdr:rowOff>127653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C2D68980-3F0B-4572-821C-DBE0BCE5B097}"/>
            </a:ext>
          </a:extLst>
        </xdr:cNvPr>
        <xdr:cNvSpPr/>
      </xdr:nvSpPr>
      <xdr:spPr>
        <a:xfrm>
          <a:off x="2238031" y="1338989"/>
          <a:ext cx="80105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720269</xdr:colOff>
      <xdr:row>10</xdr:row>
      <xdr:rowOff>164345</xdr:rowOff>
    </xdr:from>
    <xdr:to>
      <xdr:col>3</xdr:col>
      <xdr:colOff>783062</xdr:colOff>
      <xdr:row>10</xdr:row>
      <xdr:rowOff>236655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8AB834F-E44D-4DBA-9B2C-920E4F9E4DED}"/>
            </a:ext>
          </a:extLst>
        </xdr:cNvPr>
        <xdr:cNvSpPr/>
      </xdr:nvSpPr>
      <xdr:spPr>
        <a:xfrm>
          <a:off x="2228227" y="2073356"/>
          <a:ext cx="62793" cy="7231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737937</xdr:colOff>
      <xdr:row>9</xdr:row>
      <xdr:rowOff>56148</xdr:rowOff>
    </xdr:from>
    <xdr:to>
      <xdr:col>3</xdr:col>
      <xdr:colOff>815575</xdr:colOff>
      <xdr:row>9</xdr:row>
      <xdr:rowOff>136859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E1750AAE-469A-4A86-9B83-959A6B4A9A1B}"/>
            </a:ext>
          </a:extLst>
        </xdr:cNvPr>
        <xdr:cNvSpPr/>
      </xdr:nvSpPr>
      <xdr:spPr>
        <a:xfrm>
          <a:off x="2245895" y="1780674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5</xdr:col>
      <xdr:colOff>518160</xdr:colOff>
      <xdr:row>15</xdr:row>
      <xdr:rowOff>144780</xdr:rowOff>
    </xdr:from>
    <xdr:to>
      <xdr:col>5</xdr:col>
      <xdr:colOff>1859280</xdr:colOff>
      <xdr:row>18</xdr:row>
      <xdr:rowOff>152979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142846-C9CA-4DCE-A904-8155A6903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420" y="3032760"/>
          <a:ext cx="1341120" cy="5568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</xdr:colOff>
      <xdr:row>82</xdr:row>
      <xdr:rowOff>101492</xdr:rowOff>
    </xdr:from>
    <xdr:to>
      <xdr:col>18</xdr:col>
      <xdr:colOff>77639</xdr:colOff>
      <xdr:row>82</xdr:row>
      <xdr:rowOff>182203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FA81BB77-840A-482E-8F10-E132A6B5AB80}"/>
            </a:ext>
          </a:extLst>
        </xdr:cNvPr>
        <xdr:cNvSpPr/>
      </xdr:nvSpPr>
      <xdr:spPr>
        <a:xfrm>
          <a:off x="10972801" y="14937632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0</xdr:colOff>
      <xdr:row>83</xdr:row>
      <xdr:rowOff>177021</xdr:rowOff>
    </xdr:from>
    <xdr:to>
      <xdr:col>18</xdr:col>
      <xdr:colOff>78200</xdr:colOff>
      <xdr:row>84</xdr:row>
      <xdr:rowOff>63187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A6F660E5-0C30-42E0-9A84-E8E129DC761D}"/>
            </a:ext>
          </a:extLst>
        </xdr:cNvPr>
        <xdr:cNvSpPr/>
      </xdr:nvSpPr>
      <xdr:spPr>
        <a:xfrm>
          <a:off x="10972800" y="15194136"/>
          <a:ext cx="78200" cy="6714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67</xdr:row>
      <xdr:rowOff>59267</xdr:rowOff>
    </xdr:from>
    <xdr:to>
      <xdr:col>8</xdr:col>
      <xdr:colOff>821641</xdr:colOff>
      <xdr:row>67</xdr:row>
      <xdr:rowOff>139197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158C5B9-24DD-4E58-A3F4-812F69849126}"/>
            </a:ext>
          </a:extLst>
        </xdr:cNvPr>
        <xdr:cNvSpPr/>
      </xdr:nvSpPr>
      <xdr:spPr>
        <a:xfrm>
          <a:off x="5488963" y="12180782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152401</xdr:colOff>
      <xdr:row>83</xdr:row>
      <xdr:rowOff>67626</xdr:rowOff>
    </xdr:from>
    <xdr:to>
      <xdr:col>18</xdr:col>
      <xdr:colOff>230039</xdr:colOff>
      <xdr:row>83</xdr:row>
      <xdr:rowOff>148337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8C49386F-2054-4670-9D10-172C65BDFF42}"/>
            </a:ext>
          </a:extLst>
        </xdr:cNvPr>
        <xdr:cNvSpPr/>
      </xdr:nvSpPr>
      <xdr:spPr>
        <a:xfrm>
          <a:off x="11125201" y="1508664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152400</xdr:colOff>
      <xdr:row>84</xdr:row>
      <xdr:rowOff>143154</xdr:rowOff>
    </xdr:from>
    <xdr:to>
      <xdr:col>18</xdr:col>
      <xdr:colOff>230600</xdr:colOff>
      <xdr:row>85</xdr:row>
      <xdr:rowOff>29320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ACD8A43C-3726-46CC-A9BB-7C1DD54CFF08}"/>
            </a:ext>
          </a:extLst>
        </xdr:cNvPr>
        <xdr:cNvSpPr/>
      </xdr:nvSpPr>
      <xdr:spPr>
        <a:xfrm>
          <a:off x="11125200" y="15343149"/>
          <a:ext cx="78200" cy="6714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64</xdr:row>
      <xdr:rowOff>50800</xdr:rowOff>
    </xdr:from>
    <xdr:to>
      <xdr:col>3</xdr:col>
      <xdr:colOff>807625</xdr:colOff>
      <xdr:row>64</xdr:row>
      <xdr:rowOff>130730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64E17B9-90E1-49A7-986F-11AE0BF63027}"/>
            </a:ext>
          </a:extLst>
        </xdr:cNvPr>
        <xdr:cNvSpPr/>
      </xdr:nvSpPr>
      <xdr:spPr>
        <a:xfrm>
          <a:off x="2442187" y="11637010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304801</xdr:colOff>
      <xdr:row>84</xdr:row>
      <xdr:rowOff>33759</xdr:rowOff>
    </xdr:from>
    <xdr:to>
      <xdr:col>18</xdr:col>
      <xdr:colOff>382439</xdr:colOff>
      <xdr:row>84</xdr:row>
      <xdr:rowOff>114470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3F132FC-B055-4F46-8345-F87ACD7F457E}"/>
            </a:ext>
          </a:extLst>
        </xdr:cNvPr>
        <xdr:cNvSpPr/>
      </xdr:nvSpPr>
      <xdr:spPr>
        <a:xfrm>
          <a:off x="11277601" y="15233754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304800</xdr:colOff>
      <xdr:row>85</xdr:row>
      <xdr:rowOff>109287</xdr:rowOff>
    </xdr:from>
    <xdr:to>
      <xdr:col>18</xdr:col>
      <xdr:colOff>383000</xdr:colOff>
      <xdr:row>85</xdr:row>
      <xdr:rowOff>181720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ADDF27B6-9E4C-415C-9D27-F78983D28FD3}"/>
            </a:ext>
          </a:extLst>
        </xdr:cNvPr>
        <xdr:cNvSpPr/>
      </xdr:nvSpPr>
      <xdr:spPr>
        <a:xfrm>
          <a:off x="11277600" y="1549025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65</xdr:row>
      <xdr:rowOff>50800</xdr:rowOff>
    </xdr:from>
    <xdr:to>
      <xdr:col>3</xdr:col>
      <xdr:colOff>807625</xdr:colOff>
      <xdr:row>65</xdr:row>
      <xdr:rowOff>130730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2BDAF3D9-E4BC-4C28-B6DF-8A1F977DAFD0}"/>
            </a:ext>
          </a:extLst>
        </xdr:cNvPr>
        <xdr:cNvSpPr/>
      </xdr:nvSpPr>
      <xdr:spPr>
        <a:xfrm>
          <a:off x="2442187" y="11817985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457201</xdr:colOff>
      <xdr:row>84</xdr:row>
      <xdr:rowOff>186159</xdr:rowOff>
    </xdr:from>
    <xdr:to>
      <xdr:col>18</xdr:col>
      <xdr:colOff>534839</xdr:colOff>
      <xdr:row>85</xdr:row>
      <xdr:rowOff>80603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6752239F-907F-4D47-947F-1783E5BC2614}"/>
            </a:ext>
          </a:extLst>
        </xdr:cNvPr>
        <xdr:cNvSpPr/>
      </xdr:nvSpPr>
      <xdr:spPr>
        <a:xfrm>
          <a:off x="11430001" y="15386154"/>
          <a:ext cx="77638" cy="79229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457200</xdr:colOff>
      <xdr:row>86</xdr:row>
      <xdr:rowOff>75421</xdr:rowOff>
    </xdr:from>
    <xdr:to>
      <xdr:col>18</xdr:col>
      <xdr:colOff>535400</xdr:colOff>
      <xdr:row>86</xdr:row>
      <xdr:rowOff>147854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DB4067D6-3460-4AE7-8059-AC24385FBD5B}"/>
            </a:ext>
          </a:extLst>
        </xdr:cNvPr>
        <xdr:cNvSpPr/>
      </xdr:nvSpPr>
      <xdr:spPr>
        <a:xfrm>
          <a:off x="11430000" y="15639271"/>
          <a:ext cx="782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465690</xdr:colOff>
      <xdr:row>83</xdr:row>
      <xdr:rowOff>84667</xdr:rowOff>
    </xdr:from>
    <xdr:to>
      <xdr:col>18</xdr:col>
      <xdr:colOff>538008</xdr:colOff>
      <xdr:row>83</xdr:row>
      <xdr:rowOff>164597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33FA8A8-8897-44D5-AE99-A9BCCDB261BE}"/>
            </a:ext>
          </a:extLst>
        </xdr:cNvPr>
        <xdr:cNvSpPr/>
      </xdr:nvSpPr>
      <xdr:spPr>
        <a:xfrm>
          <a:off x="11440395" y="15107497"/>
          <a:ext cx="72318" cy="8183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</xdr:colOff>
      <xdr:row>85</xdr:row>
      <xdr:rowOff>152292</xdr:rowOff>
    </xdr:from>
    <xdr:to>
      <xdr:col>19</xdr:col>
      <xdr:colOff>77639</xdr:colOff>
      <xdr:row>86</xdr:row>
      <xdr:rowOff>46737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DBB0F437-6828-475D-89FD-1C68F7171D3C}"/>
            </a:ext>
          </a:extLst>
        </xdr:cNvPr>
        <xdr:cNvSpPr/>
      </xdr:nvSpPr>
      <xdr:spPr>
        <a:xfrm>
          <a:off x="11582401" y="15535167"/>
          <a:ext cx="77638" cy="77325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0</xdr:colOff>
      <xdr:row>87</xdr:row>
      <xdr:rowOff>41554</xdr:rowOff>
    </xdr:from>
    <xdr:to>
      <xdr:col>19</xdr:col>
      <xdr:colOff>78200</xdr:colOff>
      <xdr:row>87</xdr:row>
      <xdr:rowOff>113987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83FA302D-9CEA-4923-A79F-247F968DAFA9}"/>
            </a:ext>
          </a:extLst>
        </xdr:cNvPr>
        <xdr:cNvSpPr/>
      </xdr:nvSpPr>
      <xdr:spPr>
        <a:xfrm>
          <a:off x="11582400" y="1578637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8490</xdr:colOff>
      <xdr:row>84</xdr:row>
      <xdr:rowOff>50800</xdr:rowOff>
    </xdr:from>
    <xdr:to>
      <xdr:col>19</xdr:col>
      <xdr:colOff>80808</xdr:colOff>
      <xdr:row>84</xdr:row>
      <xdr:rowOff>130730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1F216EBB-906F-4150-BEC1-30ADA826D086}"/>
            </a:ext>
          </a:extLst>
        </xdr:cNvPr>
        <xdr:cNvSpPr/>
      </xdr:nvSpPr>
      <xdr:spPr>
        <a:xfrm>
          <a:off x="11592795" y="1525651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152401</xdr:colOff>
      <xdr:row>86</xdr:row>
      <xdr:rowOff>118426</xdr:rowOff>
    </xdr:from>
    <xdr:to>
      <xdr:col>19</xdr:col>
      <xdr:colOff>230039</xdr:colOff>
      <xdr:row>87</xdr:row>
      <xdr:rowOff>12870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3660B43-4E9A-4391-80DF-DADF31C8D63B}"/>
            </a:ext>
          </a:extLst>
        </xdr:cNvPr>
        <xdr:cNvSpPr/>
      </xdr:nvSpPr>
      <xdr:spPr>
        <a:xfrm>
          <a:off x="11734801" y="15684181"/>
          <a:ext cx="77638" cy="77324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152400</xdr:colOff>
      <xdr:row>88</xdr:row>
      <xdr:rowOff>7687</xdr:rowOff>
    </xdr:from>
    <xdr:to>
      <xdr:col>19</xdr:col>
      <xdr:colOff>230600</xdr:colOff>
      <xdr:row>88</xdr:row>
      <xdr:rowOff>80120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AB2D8E16-C9C9-4421-BC57-B3E3E4701B11}"/>
            </a:ext>
          </a:extLst>
        </xdr:cNvPr>
        <xdr:cNvSpPr/>
      </xdr:nvSpPr>
      <xdr:spPr>
        <a:xfrm>
          <a:off x="11734800" y="1593539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160890</xdr:colOff>
      <xdr:row>85</xdr:row>
      <xdr:rowOff>16933</xdr:rowOff>
    </xdr:from>
    <xdr:to>
      <xdr:col>19</xdr:col>
      <xdr:colOff>233208</xdr:colOff>
      <xdr:row>85</xdr:row>
      <xdr:rowOff>96863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31F4F736-A1C5-4D98-989A-3F5252BCAF57}"/>
            </a:ext>
          </a:extLst>
        </xdr:cNvPr>
        <xdr:cNvSpPr/>
      </xdr:nvSpPr>
      <xdr:spPr>
        <a:xfrm>
          <a:off x="11745195" y="15403618"/>
          <a:ext cx="72318" cy="7231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304801</xdr:colOff>
      <xdr:row>87</xdr:row>
      <xdr:rowOff>84559</xdr:rowOff>
    </xdr:from>
    <xdr:to>
      <xdr:col>19</xdr:col>
      <xdr:colOff>382439</xdr:colOff>
      <xdr:row>87</xdr:row>
      <xdr:rowOff>165270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55148AC9-3E18-4717-8656-186BB415AD1E}"/>
            </a:ext>
          </a:extLst>
        </xdr:cNvPr>
        <xdr:cNvSpPr/>
      </xdr:nvSpPr>
      <xdr:spPr>
        <a:xfrm>
          <a:off x="11887201" y="15831289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304800</xdr:colOff>
      <xdr:row>88</xdr:row>
      <xdr:rowOff>160087</xdr:rowOff>
    </xdr:from>
    <xdr:to>
      <xdr:col>19</xdr:col>
      <xdr:colOff>383000</xdr:colOff>
      <xdr:row>89</xdr:row>
      <xdr:rowOff>46254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6A58FDFD-8DCE-465C-9B8C-B2FCA65BE7D1}"/>
            </a:ext>
          </a:extLst>
        </xdr:cNvPr>
        <xdr:cNvSpPr/>
      </xdr:nvSpPr>
      <xdr:spPr>
        <a:xfrm>
          <a:off x="11887200" y="16087792"/>
          <a:ext cx="78200" cy="67142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313290</xdr:colOff>
      <xdr:row>85</xdr:row>
      <xdr:rowOff>169333</xdr:rowOff>
    </xdr:from>
    <xdr:to>
      <xdr:col>19</xdr:col>
      <xdr:colOff>385608</xdr:colOff>
      <xdr:row>86</xdr:row>
      <xdr:rowOff>62997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D8C119C9-3602-4C7F-91CC-3F9D961A6A38}"/>
            </a:ext>
          </a:extLst>
        </xdr:cNvPr>
        <xdr:cNvSpPr/>
      </xdr:nvSpPr>
      <xdr:spPr>
        <a:xfrm>
          <a:off x="11897595" y="15556018"/>
          <a:ext cx="72318" cy="67019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71</xdr:row>
      <xdr:rowOff>75421</xdr:rowOff>
    </xdr:from>
    <xdr:to>
      <xdr:col>3</xdr:col>
      <xdr:colOff>810566</xdr:colOff>
      <xdr:row>71</xdr:row>
      <xdr:rowOff>147854</xdr:rowOff>
    </xdr:to>
    <xdr:sp macro="" textlink="">
      <xdr:nvSpPr>
        <xdr:cNvPr id="23" name="Isosceles Triangle 22">
          <a:extLst>
            <a:ext uri="{FF2B5EF4-FFF2-40B4-BE49-F238E27FC236}">
              <a16:creationId xmlns:a16="http://schemas.microsoft.com/office/drawing/2014/main" id="{0DCC5093-99BB-4794-9AB0-63E5931FF11B}"/>
            </a:ext>
          </a:extLst>
        </xdr:cNvPr>
        <xdr:cNvSpPr/>
      </xdr:nvSpPr>
      <xdr:spPr>
        <a:xfrm>
          <a:off x="2439246" y="12924646"/>
          <a:ext cx="20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735307</xdr:colOff>
      <xdr:row>63</xdr:row>
      <xdr:rowOff>67733</xdr:rowOff>
    </xdr:from>
    <xdr:to>
      <xdr:col>3</xdr:col>
      <xdr:colOff>807625</xdr:colOff>
      <xdr:row>63</xdr:row>
      <xdr:rowOff>147663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99ACA41B-189D-42E7-9D87-34EEBE9955C7}"/>
            </a:ext>
          </a:extLst>
        </xdr:cNvPr>
        <xdr:cNvSpPr/>
      </xdr:nvSpPr>
      <xdr:spPr>
        <a:xfrm>
          <a:off x="2442187" y="11467253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732647</xdr:colOff>
      <xdr:row>67</xdr:row>
      <xdr:rowOff>50693</xdr:rowOff>
    </xdr:from>
    <xdr:to>
      <xdr:col>3</xdr:col>
      <xdr:colOff>810285</xdr:colOff>
      <xdr:row>67</xdr:row>
      <xdr:rowOff>131404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C4CAD30C-8FC7-4DD5-BFE1-A6567DEFB959}"/>
            </a:ext>
          </a:extLst>
        </xdr:cNvPr>
        <xdr:cNvSpPr/>
      </xdr:nvSpPr>
      <xdr:spPr>
        <a:xfrm>
          <a:off x="2439527" y="12179828"/>
          <a:ext cx="14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59</xdr:row>
      <xdr:rowOff>58487</xdr:rowOff>
    </xdr:from>
    <xdr:to>
      <xdr:col>3</xdr:col>
      <xdr:colOff>810566</xdr:colOff>
      <xdr:row>59</xdr:row>
      <xdr:rowOff>130920</xdr:rowOff>
    </xdr:to>
    <xdr:sp macro="" textlink="">
      <xdr:nvSpPr>
        <xdr:cNvPr id="26" name="Isosceles Triangle 25">
          <a:extLst>
            <a:ext uri="{FF2B5EF4-FFF2-40B4-BE49-F238E27FC236}">
              <a16:creationId xmlns:a16="http://schemas.microsoft.com/office/drawing/2014/main" id="{5C732096-C200-4068-8166-A1C146F6A945}"/>
            </a:ext>
          </a:extLst>
        </xdr:cNvPr>
        <xdr:cNvSpPr/>
      </xdr:nvSpPr>
      <xdr:spPr>
        <a:xfrm>
          <a:off x="2439246" y="10732202"/>
          <a:ext cx="2000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63</xdr:row>
      <xdr:rowOff>59267</xdr:rowOff>
    </xdr:from>
    <xdr:to>
      <xdr:col>13</xdr:col>
      <xdr:colOff>808941</xdr:colOff>
      <xdr:row>63</xdr:row>
      <xdr:rowOff>139197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54C2F9CE-ADD7-4818-B35F-E9F30356EB72}"/>
            </a:ext>
          </a:extLst>
        </xdr:cNvPr>
        <xdr:cNvSpPr/>
      </xdr:nvSpPr>
      <xdr:spPr>
        <a:xfrm>
          <a:off x="8531883" y="11456882"/>
          <a:ext cx="37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732647</xdr:colOff>
      <xdr:row>66</xdr:row>
      <xdr:rowOff>67625</xdr:rowOff>
    </xdr:from>
    <xdr:to>
      <xdr:col>3</xdr:col>
      <xdr:colOff>810285</xdr:colOff>
      <xdr:row>66</xdr:row>
      <xdr:rowOff>148336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88448AF2-A17C-4A7A-9EC0-7E2768309FA9}"/>
            </a:ext>
          </a:extLst>
        </xdr:cNvPr>
        <xdr:cNvSpPr/>
      </xdr:nvSpPr>
      <xdr:spPr>
        <a:xfrm>
          <a:off x="2439527" y="12010070"/>
          <a:ext cx="14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732366</xdr:colOff>
      <xdr:row>70</xdr:row>
      <xdr:rowOff>66954</xdr:rowOff>
    </xdr:from>
    <xdr:to>
      <xdr:col>3</xdr:col>
      <xdr:colOff>810566</xdr:colOff>
      <xdr:row>70</xdr:row>
      <xdr:rowOff>139387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0A6536DB-81DC-450E-99ED-7E3EB47F2FF6}"/>
            </a:ext>
          </a:extLst>
        </xdr:cNvPr>
        <xdr:cNvSpPr/>
      </xdr:nvSpPr>
      <xdr:spPr>
        <a:xfrm>
          <a:off x="2439246" y="12733299"/>
          <a:ext cx="20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64</xdr:row>
      <xdr:rowOff>52917</xdr:rowOff>
    </xdr:from>
    <xdr:to>
      <xdr:col>13</xdr:col>
      <xdr:colOff>808941</xdr:colOff>
      <xdr:row>64</xdr:row>
      <xdr:rowOff>132847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B160E0BA-D579-4B9A-B147-26B6DF2DF4B1}"/>
            </a:ext>
          </a:extLst>
        </xdr:cNvPr>
        <xdr:cNvSpPr/>
      </xdr:nvSpPr>
      <xdr:spPr>
        <a:xfrm>
          <a:off x="8531883" y="11639127"/>
          <a:ext cx="37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746663</xdr:colOff>
      <xdr:row>64</xdr:row>
      <xdr:rowOff>50692</xdr:rowOff>
    </xdr:from>
    <xdr:to>
      <xdr:col>8</xdr:col>
      <xdr:colOff>824301</xdr:colOff>
      <xdr:row>64</xdr:row>
      <xdr:rowOff>131403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881D3C73-37C0-476A-B6A5-DE14EF99A696}"/>
            </a:ext>
          </a:extLst>
        </xdr:cNvPr>
        <xdr:cNvSpPr/>
      </xdr:nvSpPr>
      <xdr:spPr>
        <a:xfrm>
          <a:off x="5486303" y="11636902"/>
          <a:ext cx="14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19</xdr:col>
      <xdr:colOff>457200</xdr:colOff>
      <xdr:row>80</xdr:row>
      <xdr:rowOff>75421</xdr:rowOff>
    </xdr:from>
    <xdr:to>
      <xdr:col>19</xdr:col>
      <xdr:colOff>535400</xdr:colOff>
      <xdr:row>80</xdr:row>
      <xdr:rowOff>147854</xdr:rowOff>
    </xdr:to>
    <xdr:sp macro="" textlink="">
      <xdr:nvSpPr>
        <xdr:cNvPr id="32" name="Isosceles Triangle 31">
          <a:extLst>
            <a:ext uri="{FF2B5EF4-FFF2-40B4-BE49-F238E27FC236}">
              <a16:creationId xmlns:a16="http://schemas.microsoft.com/office/drawing/2014/main" id="{BDB77203-CA3F-4642-B4E2-5E3C136F6D4F}"/>
            </a:ext>
          </a:extLst>
        </xdr:cNvPr>
        <xdr:cNvSpPr/>
      </xdr:nvSpPr>
      <xdr:spPr>
        <a:xfrm>
          <a:off x="12039600" y="14553421"/>
          <a:ext cx="782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65</xdr:row>
      <xdr:rowOff>50800</xdr:rowOff>
    </xdr:from>
    <xdr:to>
      <xdr:col>13</xdr:col>
      <xdr:colOff>808941</xdr:colOff>
      <xdr:row>65</xdr:row>
      <xdr:rowOff>130730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C9BFC430-B324-4493-9A94-FD5A331A9336}"/>
            </a:ext>
          </a:extLst>
        </xdr:cNvPr>
        <xdr:cNvSpPr/>
      </xdr:nvSpPr>
      <xdr:spPr>
        <a:xfrm>
          <a:off x="8531883" y="11817985"/>
          <a:ext cx="37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746663</xdr:colOff>
      <xdr:row>65</xdr:row>
      <xdr:rowOff>42226</xdr:rowOff>
    </xdr:from>
    <xdr:to>
      <xdr:col>8</xdr:col>
      <xdr:colOff>824301</xdr:colOff>
      <xdr:row>65</xdr:row>
      <xdr:rowOff>122937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3FAB94B6-1509-4B43-84EF-DEAFF9FDBA91}"/>
            </a:ext>
          </a:extLst>
        </xdr:cNvPr>
        <xdr:cNvSpPr/>
      </xdr:nvSpPr>
      <xdr:spPr>
        <a:xfrm>
          <a:off x="5486303" y="11807506"/>
          <a:ext cx="14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0</xdr:colOff>
      <xdr:row>81</xdr:row>
      <xdr:rowOff>41554</xdr:rowOff>
    </xdr:from>
    <xdr:to>
      <xdr:col>20</xdr:col>
      <xdr:colOff>78200</xdr:colOff>
      <xdr:row>81</xdr:row>
      <xdr:rowOff>113987</xdr:rowOff>
    </xdr:to>
    <xdr:sp macro="" textlink="">
      <xdr:nvSpPr>
        <xdr:cNvPr id="35" name="Isosceles Triangle 34">
          <a:extLst>
            <a:ext uri="{FF2B5EF4-FFF2-40B4-BE49-F238E27FC236}">
              <a16:creationId xmlns:a16="http://schemas.microsoft.com/office/drawing/2014/main" id="{AD19340B-46B0-4366-9687-5DD40CDB8304}"/>
            </a:ext>
          </a:extLst>
        </xdr:cNvPr>
        <xdr:cNvSpPr/>
      </xdr:nvSpPr>
      <xdr:spPr>
        <a:xfrm>
          <a:off x="12192000" y="1470052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736623</xdr:colOff>
      <xdr:row>66</xdr:row>
      <xdr:rowOff>59266</xdr:rowOff>
    </xdr:from>
    <xdr:to>
      <xdr:col>13</xdr:col>
      <xdr:colOff>808941</xdr:colOff>
      <xdr:row>66</xdr:row>
      <xdr:rowOff>139196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9126BA5-A0B1-4807-B5EA-215906B08BAB}"/>
            </a:ext>
          </a:extLst>
        </xdr:cNvPr>
        <xdr:cNvSpPr/>
      </xdr:nvSpPr>
      <xdr:spPr>
        <a:xfrm>
          <a:off x="8531883" y="11999806"/>
          <a:ext cx="37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733963</xdr:colOff>
      <xdr:row>67</xdr:row>
      <xdr:rowOff>59160</xdr:rowOff>
    </xdr:from>
    <xdr:to>
      <xdr:col>13</xdr:col>
      <xdr:colOff>811601</xdr:colOff>
      <xdr:row>67</xdr:row>
      <xdr:rowOff>139871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8839B61E-63B6-427E-B29E-47107806C782}"/>
            </a:ext>
          </a:extLst>
        </xdr:cNvPr>
        <xdr:cNvSpPr/>
      </xdr:nvSpPr>
      <xdr:spPr>
        <a:xfrm>
          <a:off x="8536843" y="12180675"/>
          <a:ext cx="0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152400</xdr:colOff>
      <xdr:row>82</xdr:row>
      <xdr:rowOff>7687</xdr:rowOff>
    </xdr:from>
    <xdr:to>
      <xdr:col>20</xdr:col>
      <xdr:colOff>230600</xdr:colOff>
      <xdr:row>82</xdr:row>
      <xdr:rowOff>80120</xdr:rowOff>
    </xdr:to>
    <xdr:sp macro="" textlink="">
      <xdr:nvSpPr>
        <xdr:cNvPr id="38" name="Isosceles Triangle 37">
          <a:extLst>
            <a:ext uri="{FF2B5EF4-FFF2-40B4-BE49-F238E27FC236}">
              <a16:creationId xmlns:a16="http://schemas.microsoft.com/office/drawing/2014/main" id="{E91077A8-0357-4213-993E-469C92C33703}"/>
            </a:ext>
          </a:extLst>
        </xdr:cNvPr>
        <xdr:cNvSpPr/>
      </xdr:nvSpPr>
      <xdr:spPr>
        <a:xfrm>
          <a:off x="12344400" y="14849542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63</xdr:row>
      <xdr:rowOff>50799</xdr:rowOff>
    </xdr:from>
    <xdr:to>
      <xdr:col>8</xdr:col>
      <xdr:colOff>821641</xdr:colOff>
      <xdr:row>63</xdr:row>
      <xdr:rowOff>130729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9CC21C4D-B486-4460-92BC-2452E89C1DA4}"/>
            </a:ext>
          </a:extLst>
        </xdr:cNvPr>
        <xdr:cNvSpPr/>
      </xdr:nvSpPr>
      <xdr:spPr>
        <a:xfrm>
          <a:off x="5488963" y="11456034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304801</xdr:colOff>
      <xdr:row>81</xdr:row>
      <xdr:rowOff>84559</xdr:rowOff>
    </xdr:from>
    <xdr:to>
      <xdr:col>20</xdr:col>
      <xdr:colOff>382439</xdr:colOff>
      <xdr:row>81</xdr:row>
      <xdr:rowOff>165270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5C17ED0F-7E10-45D7-8C64-E49E5F86EAB0}"/>
            </a:ext>
          </a:extLst>
        </xdr:cNvPr>
        <xdr:cNvSpPr/>
      </xdr:nvSpPr>
      <xdr:spPr>
        <a:xfrm>
          <a:off x="12496801" y="14745439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20</xdr:col>
      <xdr:colOff>304800</xdr:colOff>
      <xdr:row>82</xdr:row>
      <xdr:rowOff>160087</xdr:rowOff>
    </xdr:from>
    <xdr:to>
      <xdr:col>20</xdr:col>
      <xdr:colOff>383000</xdr:colOff>
      <xdr:row>83</xdr:row>
      <xdr:rowOff>46254</xdr:rowOff>
    </xdr:to>
    <xdr:sp macro="" textlink="">
      <xdr:nvSpPr>
        <xdr:cNvPr id="41" name="Isosceles Triangle 40">
          <a:extLst>
            <a:ext uri="{FF2B5EF4-FFF2-40B4-BE49-F238E27FC236}">
              <a16:creationId xmlns:a16="http://schemas.microsoft.com/office/drawing/2014/main" id="{3506AF2B-FC85-459A-B2E8-3D0CD3FA33C6}"/>
            </a:ext>
          </a:extLst>
        </xdr:cNvPr>
        <xdr:cNvSpPr/>
      </xdr:nvSpPr>
      <xdr:spPr>
        <a:xfrm>
          <a:off x="12496800" y="15001942"/>
          <a:ext cx="78200" cy="67142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749323</xdr:colOff>
      <xdr:row>66</xdr:row>
      <xdr:rowOff>50800</xdr:rowOff>
    </xdr:from>
    <xdr:to>
      <xdr:col>8</xdr:col>
      <xdr:colOff>821641</xdr:colOff>
      <xdr:row>66</xdr:row>
      <xdr:rowOff>130730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15CBE28F-73DF-4FC2-B8E6-37D760F6F9CC}"/>
            </a:ext>
          </a:extLst>
        </xdr:cNvPr>
        <xdr:cNvSpPr/>
      </xdr:nvSpPr>
      <xdr:spPr>
        <a:xfrm>
          <a:off x="5488963" y="11998960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40</xdr:row>
      <xdr:rowOff>50800</xdr:rowOff>
    </xdr:from>
    <xdr:to>
      <xdr:col>3</xdr:col>
      <xdr:colOff>807202</xdr:colOff>
      <xdr:row>40</xdr:row>
      <xdr:rowOff>130730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7B45B7B4-977E-4EF3-9C60-C0BBF35524A7}"/>
            </a:ext>
          </a:extLst>
        </xdr:cNvPr>
        <xdr:cNvSpPr/>
      </xdr:nvSpPr>
      <xdr:spPr>
        <a:xfrm>
          <a:off x="2441764" y="7293610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45</xdr:row>
      <xdr:rowOff>75421</xdr:rowOff>
    </xdr:from>
    <xdr:to>
      <xdr:col>3</xdr:col>
      <xdr:colOff>810143</xdr:colOff>
      <xdr:row>45</xdr:row>
      <xdr:rowOff>147854</xdr:rowOff>
    </xdr:to>
    <xdr:sp macro="" textlink="">
      <xdr:nvSpPr>
        <xdr:cNvPr id="44" name="Isosceles Triangle 43">
          <a:extLst>
            <a:ext uri="{FF2B5EF4-FFF2-40B4-BE49-F238E27FC236}">
              <a16:creationId xmlns:a16="http://schemas.microsoft.com/office/drawing/2014/main" id="{31244DED-5D2E-4CDD-9DE1-5EB869C3FD4E}"/>
            </a:ext>
          </a:extLst>
        </xdr:cNvPr>
        <xdr:cNvSpPr/>
      </xdr:nvSpPr>
      <xdr:spPr>
        <a:xfrm>
          <a:off x="2438823" y="8219296"/>
          <a:ext cx="20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33</xdr:row>
      <xdr:rowOff>58487</xdr:rowOff>
    </xdr:from>
    <xdr:to>
      <xdr:col>3</xdr:col>
      <xdr:colOff>810143</xdr:colOff>
      <xdr:row>33</xdr:row>
      <xdr:rowOff>130920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7EEBBB9E-FFF7-48A3-84F8-759899DCCC06}"/>
            </a:ext>
          </a:extLst>
        </xdr:cNvPr>
        <xdr:cNvSpPr/>
      </xdr:nvSpPr>
      <xdr:spPr>
        <a:xfrm>
          <a:off x="2438823" y="6026852"/>
          <a:ext cx="2000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44</xdr:row>
      <xdr:rowOff>66954</xdr:rowOff>
    </xdr:from>
    <xdr:to>
      <xdr:col>3</xdr:col>
      <xdr:colOff>810143</xdr:colOff>
      <xdr:row>44</xdr:row>
      <xdr:rowOff>139387</xdr:rowOff>
    </xdr:to>
    <xdr:sp macro="" textlink="">
      <xdr:nvSpPr>
        <xdr:cNvPr id="46" name="Isosceles Triangle 45">
          <a:extLst>
            <a:ext uri="{FF2B5EF4-FFF2-40B4-BE49-F238E27FC236}">
              <a16:creationId xmlns:a16="http://schemas.microsoft.com/office/drawing/2014/main" id="{E31FFED4-CD78-411F-8B99-A3D1F57B27F6}"/>
            </a:ext>
          </a:extLst>
        </xdr:cNvPr>
        <xdr:cNvSpPr/>
      </xdr:nvSpPr>
      <xdr:spPr>
        <a:xfrm>
          <a:off x="2438823" y="8027949"/>
          <a:ext cx="200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731943</xdr:colOff>
      <xdr:row>34</xdr:row>
      <xdr:rowOff>58487</xdr:rowOff>
    </xdr:from>
    <xdr:to>
      <xdr:col>3</xdr:col>
      <xdr:colOff>810143</xdr:colOff>
      <xdr:row>34</xdr:row>
      <xdr:rowOff>130920</xdr:rowOff>
    </xdr:to>
    <xdr:sp macro="" textlink="">
      <xdr:nvSpPr>
        <xdr:cNvPr id="47" name="Isosceles Triangle 46">
          <a:extLst>
            <a:ext uri="{FF2B5EF4-FFF2-40B4-BE49-F238E27FC236}">
              <a16:creationId xmlns:a16="http://schemas.microsoft.com/office/drawing/2014/main" id="{66D9FD84-4EC2-488F-9ED9-1A9B7A83F992}"/>
            </a:ext>
          </a:extLst>
        </xdr:cNvPr>
        <xdr:cNvSpPr/>
      </xdr:nvSpPr>
      <xdr:spPr>
        <a:xfrm>
          <a:off x="2438823" y="6207827"/>
          <a:ext cx="2000" cy="8005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38</xdr:row>
      <xdr:rowOff>213360</xdr:rowOff>
    </xdr:from>
    <xdr:to>
      <xdr:col>3</xdr:col>
      <xdr:colOff>807202</xdr:colOff>
      <xdr:row>38</xdr:row>
      <xdr:rowOff>293290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848AA990-4451-4BE6-ADC9-D3A301659266}"/>
            </a:ext>
          </a:extLst>
        </xdr:cNvPr>
        <xdr:cNvSpPr/>
      </xdr:nvSpPr>
      <xdr:spPr>
        <a:xfrm>
          <a:off x="2441764" y="7058025"/>
          <a:ext cx="0" cy="37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734884</xdr:colOff>
      <xdr:row>37</xdr:row>
      <xdr:rowOff>167640</xdr:rowOff>
    </xdr:from>
    <xdr:to>
      <xdr:col>3</xdr:col>
      <xdr:colOff>807202</xdr:colOff>
      <xdr:row>37</xdr:row>
      <xdr:rowOff>247570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406CA906-A0A9-4DDE-A444-D5FFC858924D}"/>
            </a:ext>
          </a:extLst>
        </xdr:cNvPr>
        <xdr:cNvSpPr/>
      </xdr:nvSpPr>
      <xdr:spPr>
        <a:xfrm>
          <a:off x="2441764" y="6867525"/>
          <a:ext cx="0" cy="1325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714602</xdr:colOff>
      <xdr:row>9</xdr:row>
      <xdr:rowOff>141696</xdr:rowOff>
    </xdr:from>
    <xdr:to>
      <xdr:col>3</xdr:col>
      <xdr:colOff>785015</xdr:colOff>
      <xdr:row>9</xdr:row>
      <xdr:rowOff>221626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65C61BC4-9CBE-4B7A-869B-D947DC4295DD}"/>
            </a:ext>
          </a:extLst>
        </xdr:cNvPr>
        <xdr:cNvSpPr/>
      </xdr:nvSpPr>
      <xdr:spPr>
        <a:xfrm>
          <a:off x="2436722" y="1768566"/>
          <a:ext cx="1833" cy="418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710708</xdr:colOff>
      <xdr:row>11</xdr:row>
      <xdr:rowOff>71067</xdr:rowOff>
    </xdr:from>
    <xdr:to>
      <xdr:col>3</xdr:col>
      <xdr:colOff>788908</xdr:colOff>
      <xdr:row>11</xdr:row>
      <xdr:rowOff>141595</xdr:rowOff>
    </xdr:to>
    <xdr:sp macro="" textlink="">
      <xdr:nvSpPr>
        <xdr:cNvPr id="51" name="Isosceles Triangle 50">
          <a:extLst>
            <a:ext uri="{FF2B5EF4-FFF2-40B4-BE49-F238E27FC236}">
              <a16:creationId xmlns:a16="http://schemas.microsoft.com/office/drawing/2014/main" id="{5CD8BDE4-C9E1-4CE7-8A18-43C349DA17B9}"/>
            </a:ext>
          </a:extLst>
        </xdr:cNvPr>
        <xdr:cNvSpPr/>
      </xdr:nvSpPr>
      <xdr:spPr>
        <a:xfrm>
          <a:off x="2440448" y="2059887"/>
          <a:ext cx="0" cy="70528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50074</xdr:colOff>
      <xdr:row>6</xdr:row>
      <xdr:rowOff>60959</xdr:rowOff>
    </xdr:from>
    <xdr:ext cx="198137" cy="251482"/>
    <xdr:pic>
      <xdr:nvPicPr>
        <xdr:cNvPr id="52" name="Picture 51">
          <a:extLst>
            <a:ext uri="{FF2B5EF4-FFF2-40B4-BE49-F238E27FC236}">
              <a16:creationId xmlns:a16="http://schemas.microsoft.com/office/drawing/2014/main" id="{0F84274B-84E6-402E-91DD-E2CD76C3C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884" y="1142999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731367</xdr:colOff>
      <xdr:row>38</xdr:row>
      <xdr:rowOff>39858</xdr:rowOff>
    </xdr:from>
    <xdr:to>
      <xdr:col>3</xdr:col>
      <xdr:colOff>803685</xdr:colOff>
      <xdr:row>38</xdr:row>
      <xdr:rowOff>119788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290C6CC9-206C-4370-A218-F3969C1CE7A1}"/>
            </a:ext>
          </a:extLst>
        </xdr:cNvPr>
        <xdr:cNvSpPr/>
      </xdr:nvSpPr>
      <xdr:spPr>
        <a:xfrm>
          <a:off x="2438247" y="6916908"/>
          <a:ext cx="3738" cy="8183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2</xdr:col>
      <xdr:colOff>251460</xdr:colOff>
      <xdr:row>14</xdr:row>
      <xdr:rowOff>167640</xdr:rowOff>
    </xdr:from>
    <xdr:ext cx="198137" cy="251482"/>
    <xdr:pic>
      <xdr:nvPicPr>
        <xdr:cNvPr id="54" name="Picture 53">
          <a:extLst>
            <a:ext uri="{FF2B5EF4-FFF2-40B4-BE49-F238E27FC236}">
              <a16:creationId xmlns:a16="http://schemas.microsoft.com/office/drawing/2014/main" id="{FD96BCD1-A0B9-4A1C-B154-E71D3623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270510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718412</xdr:colOff>
      <xdr:row>6</xdr:row>
      <xdr:rowOff>59669</xdr:rowOff>
    </xdr:from>
    <xdr:to>
      <xdr:col>3</xdr:col>
      <xdr:colOff>781205</xdr:colOff>
      <xdr:row>6</xdr:row>
      <xdr:rowOff>131979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88436AC1-D9C9-45DB-9AAB-B1C9CE527E56}"/>
            </a:ext>
          </a:extLst>
        </xdr:cNvPr>
        <xdr:cNvSpPr/>
      </xdr:nvSpPr>
      <xdr:spPr>
        <a:xfrm>
          <a:off x="2440532" y="1141709"/>
          <a:ext cx="0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718412</xdr:colOff>
      <xdr:row>7</xdr:row>
      <xdr:rowOff>121301</xdr:rowOff>
    </xdr:from>
    <xdr:to>
      <xdr:col>3</xdr:col>
      <xdr:colOff>781205</xdr:colOff>
      <xdr:row>7</xdr:row>
      <xdr:rowOff>193611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E136EF73-B038-449A-B05F-04782AA1E140}"/>
            </a:ext>
          </a:extLst>
        </xdr:cNvPr>
        <xdr:cNvSpPr/>
      </xdr:nvSpPr>
      <xdr:spPr>
        <a:xfrm>
          <a:off x="2440532" y="1390031"/>
          <a:ext cx="0" cy="6088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50074</xdr:colOff>
      <xdr:row>7</xdr:row>
      <xdr:rowOff>82731</xdr:rowOff>
    </xdr:from>
    <xdr:ext cx="198137" cy="251482"/>
    <xdr:pic>
      <xdr:nvPicPr>
        <xdr:cNvPr id="57" name="Picture 56">
          <a:extLst>
            <a:ext uri="{FF2B5EF4-FFF2-40B4-BE49-F238E27FC236}">
              <a16:creationId xmlns:a16="http://schemas.microsoft.com/office/drawing/2014/main" id="{9218A8B3-32F5-4CA4-9905-27B137D1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884" y="1351461"/>
          <a:ext cx="198137" cy="251482"/>
        </a:xfrm>
        <a:prstGeom prst="rect">
          <a:avLst/>
        </a:prstGeom>
      </xdr:spPr>
    </xdr:pic>
    <xdr:clientData/>
  </xdr:oneCellAnchor>
  <xdr:oneCellAnchor>
    <xdr:from>
      <xdr:col>5</xdr:col>
      <xdr:colOff>58783</xdr:colOff>
      <xdr:row>8</xdr:row>
      <xdr:rowOff>60960</xdr:rowOff>
    </xdr:from>
    <xdr:ext cx="198137" cy="251482"/>
    <xdr:pic>
      <xdr:nvPicPr>
        <xdr:cNvPr id="58" name="Picture 57">
          <a:extLst>
            <a:ext uri="{FF2B5EF4-FFF2-40B4-BE49-F238E27FC236}">
              <a16:creationId xmlns:a16="http://schemas.microsoft.com/office/drawing/2014/main" id="{5C8D9CCF-9A17-49D7-BA13-EFBF32EFA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2973" y="150495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718412</xdr:colOff>
      <xdr:row>8</xdr:row>
      <xdr:rowOff>143072</xdr:rowOff>
    </xdr:from>
    <xdr:to>
      <xdr:col>3</xdr:col>
      <xdr:colOff>781205</xdr:colOff>
      <xdr:row>8</xdr:row>
      <xdr:rowOff>215382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5BF077C0-A9DB-4DF6-AA4C-B86A2DA25F2F}"/>
            </a:ext>
          </a:extLst>
        </xdr:cNvPr>
        <xdr:cNvSpPr/>
      </xdr:nvSpPr>
      <xdr:spPr>
        <a:xfrm>
          <a:off x="2440532" y="1588967"/>
          <a:ext cx="0" cy="418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710708</xdr:colOff>
      <xdr:row>10</xdr:row>
      <xdr:rowOff>46774</xdr:rowOff>
    </xdr:from>
    <xdr:to>
      <xdr:col>3</xdr:col>
      <xdr:colOff>788908</xdr:colOff>
      <xdr:row>10</xdr:row>
      <xdr:rowOff>117302</xdr:rowOff>
    </xdr:to>
    <xdr:sp macro="" textlink="">
      <xdr:nvSpPr>
        <xdr:cNvPr id="60" name="Isosceles Triangle 59">
          <a:extLst>
            <a:ext uri="{FF2B5EF4-FFF2-40B4-BE49-F238E27FC236}">
              <a16:creationId xmlns:a16="http://schemas.microsoft.com/office/drawing/2014/main" id="{3B777181-E4D5-4954-8D11-FE18C74E3D4E}"/>
            </a:ext>
          </a:extLst>
        </xdr:cNvPr>
        <xdr:cNvSpPr/>
      </xdr:nvSpPr>
      <xdr:spPr>
        <a:xfrm>
          <a:off x="2440448" y="1858429"/>
          <a:ext cx="0" cy="6862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1349375</xdr:colOff>
      <xdr:row>14</xdr:row>
      <xdr:rowOff>22056</xdr:rowOff>
    </xdr:from>
    <xdr:to>
      <xdr:col>6</xdr:col>
      <xdr:colOff>63501</xdr:colOff>
      <xdr:row>16</xdr:row>
      <xdr:rowOff>128214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F5C94DE3-C4A4-435A-BE35-B51A458F3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688" y="3125619"/>
          <a:ext cx="1135063" cy="4712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714376</xdr:colOff>
      <xdr:row>45</xdr:row>
      <xdr:rowOff>93177</xdr:rowOff>
    </xdr:from>
    <xdr:to>
      <xdr:col>3</xdr:col>
      <xdr:colOff>792014</xdr:colOff>
      <xdr:row>45</xdr:row>
      <xdr:rowOff>173888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238376" y="1540977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54</xdr:row>
      <xdr:rowOff>46090</xdr:rowOff>
    </xdr:from>
    <xdr:to>
      <xdr:col>3</xdr:col>
      <xdr:colOff>789116</xdr:colOff>
      <xdr:row>54</xdr:row>
      <xdr:rowOff>114441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234916" y="3925363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50</xdr:row>
      <xdr:rowOff>158462</xdr:rowOff>
    </xdr:from>
    <xdr:to>
      <xdr:col>3</xdr:col>
      <xdr:colOff>786175</xdr:colOff>
      <xdr:row>50</xdr:row>
      <xdr:rowOff>238392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37857" y="294322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749298</xdr:colOff>
      <xdr:row>51</xdr:row>
      <xdr:rowOff>136720</xdr:rowOff>
    </xdr:from>
    <xdr:to>
      <xdr:col>18</xdr:col>
      <xdr:colOff>826936</xdr:colOff>
      <xdr:row>51</xdr:row>
      <xdr:rowOff>217431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3176825" y="328862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44</xdr:row>
      <xdr:rowOff>51533</xdr:rowOff>
    </xdr:from>
    <xdr:to>
      <xdr:col>3</xdr:col>
      <xdr:colOff>792575</xdr:colOff>
      <xdr:row>44</xdr:row>
      <xdr:rowOff>119884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2238375" y="1318358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49</xdr:row>
      <xdr:rowOff>133350</xdr:rowOff>
    </xdr:from>
    <xdr:to>
      <xdr:col>3</xdr:col>
      <xdr:colOff>786175</xdr:colOff>
      <xdr:row>49</xdr:row>
      <xdr:rowOff>209198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237857" y="2550968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718558</xdr:colOff>
      <xdr:row>49</xdr:row>
      <xdr:rowOff>140432</xdr:rowOff>
    </xdr:from>
    <xdr:to>
      <xdr:col>8</xdr:col>
      <xdr:colOff>796196</xdr:colOff>
      <xdr:row>49</xdr:row>
      <xdr:rowOff>221143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879376" y="2558050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33</xdr:col>
      <xdr:colOff>304800</xdr:colOff>
      <xdr:row>66</xdr:row>
      <xdr:rowOff>114126</xdr:rowOff>
    </xdr:from>
    <xdr:to>
      <xdr:col>33</xdr:col>
      <xdr:colOff>383000</xdr:colOff>
      <xdr:row>67</xdr:row>
      <xdr:rowOff>1501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0682857" y="60794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50</xdr:row>
      <xdr:rowOff>148318</xdr:rowOff>
    </xdr:from>
    <xdr:to>
      <xdr:col>8</xdr:col>
      <xdr:colOff>793536</xdr:colOff>
      <xdr:row>50</xdr:row>
      <xdr:rowOff>224166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882036" y="2933082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710680</xdr:colOff>
      <xdr:row>49</xdr:row>
      <xdr:rowOff>128556</xdr:rowOff>
    </xdr:from>
    <xdr:to>
      <xdr:col>23</xdr:col>
      <xdr:colOff>788318</xdr:colOff>
      <xdr:row>49</xdr:row>
      <xdr:rowOff>209267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6775025" y="2546174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33</xdr:col>
      <xdr:colOff>457200</xdr:colOff>
      <xdr:row>67</xdr:row>
      <xdr:rowOff>81468</xdr:rowOff>
    </xdr:from>
    <xdr:to>
      <xdr:col>33</xdr:col>
      <xdr:colOff>535400</xdr:colOff>
      <xdr:row>67</xdr:row>
      <xdr:rowOff>153901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0835257" y="62318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721218</xdr:colOff>
      <xdr:row>51</xdr:row>
      <xdr:rowOff>134711</xdr:rowOff>
    </xdr:from>
    <xdr:to>
      <xdr:col>8</xdr:col>
      <xdr:colOff>793536</xdr:colOff>
      <xdr:row>51</xdr:row>
      <xdr:rowOff>214641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882036" y="32866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1</xdr:colOff>
      <xdr:row>66</xdr:row>
      <xdr:rowOff>157131</xdr:rowOff>
    </xdr:from>
    <xdr:to>
      <xdr:col>34</xdr:col>
      <xdr:colOff>77639</xdr:colOff>
      <xdr:row>67</xdr:row>
      <xdr:rowOff>52784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0987658" y="612250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0</xdr:colOff>
      <xdr:row>68</xdr:row>
      <xdr:rowOff>48811</xdr:rowOff>
    </xdr:from>
    <xdr:to>
      <xdr:col>34</xdr:col>
      <xdr:colOff>78200</xdr:colOff>
      <xdr:row>68</xdr:row>
      <xdr:rowOff>121244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0987657" y="63842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722865</xdr:colOff>
      <xdr:row>51</xdr:row>
      <xdr:rowOff>140154</xdr:rowOff>
    </xdr:from>
    <xdr:to>
      <xdr:col>13</xdr:col>
      <xdr:colOff>795183</xdr:colOff>
      <xdr:row>51</xdr:row>
      <xdr:rowOff>220084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9520501" y="329206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152401</xdr:colOff>
      <xdr:row>67</xdr:row>
      <xdr:rowOff>124473</xdr:rowOff>
    </xdr:from>
    <xdr:to>
      <xdr:col>34</xdr:col>
      <xdr:colOff>230039</xdr:colOff>
      <xdr:row>68</xdr:row>
      <xdr:rowOff>20127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1140058" y="627490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152400</xdr:colOff>
      <xdr:row>69</xdr:row>
      <xdr:rowOff>16154</xdr:rowOff>
    </xdr:from>
    <xdr:to>
      <xdr:col>34</xdr:col>
      <xdr:colOff>230600</xdr:colOff>
      <xdr:row>69</xdr:row>
      <xdr:rowOff>88587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1140057" y="65366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722865</xdr:colOff>
      <xdr:row>50</xdr:row>
      <xdr:rowOff>136072</xdr:rowOff>
    </xdr:from>
    <xdr:to>
      <xdr:col>13</xdr:col>
      <xdr:colOff>795183</xdr:colOff>
      <xdr:row>50</xdr:row>
      <xdr:rowOff>216002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9520501" y="292083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304801</xdr:colOff>
      <xdr:row>68</xdr:row>
      <xdr:rowOff>91816</xdr:rowOff>
    </xdr:from>
    <xdr:to>
      <xdr:col>34</xdr:col>
      <xdr:colOff>382439</xdr:colOff>
      <xdr:row>68</xdr:row>
      <xdr:rowOff>172527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21292458" y="642730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34</xdr:col>
      <xdr:colOff>304800</xdr:colOff>
      <xdr:row>69</xdr:row>
      <xdr:rowOff>168554</xdr:rowOff>
    </xdr:from>
    <xdr:to>
      <xdr:col>34</xdr:col>
      <xdr:colOff>383000</xdr:colOff>
      <xdr:row>70</xdr:row>
      <xdr:rowOff>55930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21292457" y="668909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722865</xdr:colOff>
      <xdr:row>49</xdr:row>
      <xdr:rowOff>145597</xdr:rowOff>
    </xdr:from>
    <xdr:to>
      <xdr:col>13</xdr:col>
      <xdr:colOff>795183</xdr:colOff>
      <xdr:row>49</xdr:row>
      <xdr:rowOff>221444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9520501" y="2563215"/>
          <a:ext cx="72318" cy="75847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1</xdr:colOff>
      <xdr:row>62</xdr:row>
      <xdr:rowOff>102702</xdr:rowOff>
    </xdr:from>
    <xdr:to>
      <xdr:col>35</xdr:col>
      <xdr:colOff>77639</xdr:colOff>
      <xdr:row>62</xdr:row>
      <xdr:rowOff>183413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1597258" y="53278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0</xdr:colOff>
      <xdr:row>63</xdr:row>
      <xdr:rowOff>179440</xdr:rowOff>
    </xdr:from>
    <xdr:to>
      <xdr:col>35</xdr:col>
      <xdr:colOff>78200</xdr:colOff>
      <xdr:row>64</xdr:row>
      <xdr:rowOff>66816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1597257" y="55896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751958</xdr:colOff>
      <xdr:row>49</xdr:row>
      <xdr:rowOff>141143</xdr:rowOff>
    </xdr:from>
    <xdr:to>
      <xdr:col>18</xdr:col>
      <xdr:colOff>824276</xdr:colOff>
      <xdr:row>49</xdr:row>
      <xdr:rowOff>221073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3179485" y="2558761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152401</xdr:colOff>
      <xdr:row>63</xdr:row>
      <xdr:rowOff>70045</xdr:rowOff>
    </xdr:from>
    <xdr:to>
      <xdr:col>35</xdr:col>
      <xdr:colOff>230039</xdr:colOff>
      <xdr:row>63</xdr:row>
      <xdr:rowOff>150756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21749658" y="54802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152400</xdr:colOff>
      <xdr:row>64</xdr:row>
      <xdr:rowOff>146783</xdr:rowOff>
    </xdr:from>
    <xdr:to>
      <xdr:col>35</xdr:col>
      <xdr:colOff>230600</xdr:colOff>
      <xdr:row>65</xdr:row>
      <xdr:rowOff>34159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1749657" y="57420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751958</xdr:colOff>
      <xdr:row>50</xdr:row>
      <xdr:rowOff>154132</xdr:rowOff>
    </xdr:from>
    <xdr:to>
      <xdr:col>18</xdr:col>
      <xdr:colOff>824276</xdr:colOff>
      <xdr:row>50</xdr:row>
      <xdr:rowOff>229980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3179485" y="2938896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304801</xdr:colOff>
      <xdr:row>64</xdr:row>
      <xdr:rowOff>37388</xdr:rowOff>
    </xdr:from>
    <xdr:to>
      <xdr:col>35</xdr:col>
      <xdr:colOff>382439</xdr:colOff>
      <xdr:row>64</xdr:row>
      <xdr:rowOff>118099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1902058" y="56326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304800</xdr:colOff>
      <xdr:row>65</xdr:row>
      <xdr:rowOff>114126</xdr:rowOff>
    </xdr:from>
    <xdr:to>
      <xdr:col>35</xdr:col>
      <xdr:colOff>383000</xdr:colOff>
      <xdr:row>66</xdr:row>
      <xdr:rowOff>1502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21902057" y="58944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713340</xdr:colOff>
      <xdr:row>50</xdr:row>
      <xdr:rowOff>119743</xdr:rowOff>
    </xdr:from>
    <xdr:to>
      <xdr:col>23</xdr:col>
      <xdr:colOff>785658</xdr:colOff>
      <xdr:row>50</xdr:row>
      <xdr:rowOff>195591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16777685" y="2904507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457201</xdr:colOff>
      <xdr:row>65</xdr:row>
      <xdr:rowOff>4731</xdr:rowOff>
    </xdr:from>
    <xdr:to>
      <xdr:col>35</xdr:col>
      <xdr:colOff>534839</xdr:colOff>
      <xdr:row>65</xdr:row>
      <xdr:rowOff>85442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22054458" y="57850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35</xdr:col>
      <xdr:colOff>457200</xdr:colOff>
      <xdr:row>66</xdr:row>
      <xdr:rowOff>81469</xdr:rowOff>
    </xdr:from>
    <xdr:to>
      <xdr:col>35</xdr:col>
      <xdr:colOff>535400</xdr:colOff>
      <xdr:row>66</xdr:row>
      <xdr:rowOff>153902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22054457" y="60468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713340</xdr:colOff>
      <xdr:row>51</xdr:row>
      <xdr:rowOff>144236</xdr:rowOff>
    </xdr:from>
    <xdr:to>
      <xdr:col>23</xdr:col>
      <xdr:colOff>785658</xdr:colOff>
      <xdr:row>51</xdr:row>
      <xdr:rowOff>224166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16777685" y="3296145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1</xdr:colOff>
      <xdr:row>65</xdr:row>
      <xdr:rowOff>157131</xdr:rowOff>
    </xdr:from>
    <xdr:to>
      <xdr:col>36</xdr:col>
      <xdr:colOff>77639</xdr:colOff>
      <xdr:row>66</xdr:row>
      <xdr:rowOff>52785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22206858" y="59374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0</xdr:colOff>
      <xdr:row>67</xdr:row>
      <xdr:rowOff>48811</xdr:rowOff>
    </xdr:from>
    <xdr:to>
      <xdr:col>36</xdr:col>
      <xdr:colOff>78200</xdr:colOff>
      <xdr:row>67</xdr:row>
      <xdr:rowOff>121244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22206857" y="61992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8490</xdr:colOff>
      <xdr:row>64</xdr:row>
      <xdr:rowOff>54429</xdr:rowOff>
    </xdr:from>
    <xdr:to>
      <xdr:col>36</xdr:col>
      <xdr:colOff>80808</xdr:colOff>
      <xdr:row>64</xdr:row>
      <xdr:rowOff>134359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22215347" y="564968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152401</xdr:colOff>
      <xdr:row>66</xdr:row>
      <xdr:rowOff>124474</xdr:rowOff>
    </xdr:from>
    <xdr:to>
      <xdr:col>36</xdr:col>
      <xdr:colOff>230039</xdr:colOff>
      <xdr:row>67</xdr:row>
      <xdr:rowOff>20127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22359258" y="60898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152400</xdr:colOff>
      <xdr:row>68</xdr:row>
      <xdr:rowOff>16154</xdr:rowOff>
    </xdr:from>
    <xdr:to>
      <xdr:col>36</xdr:col>
      <xdr:colOff>230600</xdr:colOff>
      <xdr:row>68</xdr:row>
      <xdr:rowOff>88587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22359257" y="63516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160890</xdr:colOff>
      <xdr:row>65</xdr:row>
      <xdr:rowOff>21772</xdr:rowOff>
    </xdr:from>
    <xdr:to>
      <xdr:col>36</xdr:col>
      <xdr:colOff>233208</xdr:colOff>
      <xdr:row>65</xdr:row>
      <xdr:rowOff>101702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22367747" y="580208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304801</xdr:colOff>
      <xdr:row>67</xdr:row>
      <xdr:rowOff>91816</xdr:rowOff>
    </xdr:from>
    <xdr:to>
      <xdr:col>36</xdr:col>
      <xdr:colOff>382439</xdr:colOff>
      <xdr:row>67</xdr:row>
      <xdr:rowOff>172527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22511658" y="624224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304800</xdr:colOff>
      <xdr:row>68</xdr:row>
      <xdr:rowOff>168554</xdr:rowOff>
    </xdr:from>
    <xdr:to>
      <xdr:col>36</xdr:col>
      <xdr:colOff>383000</xdr:colOff>
      <xdr:row>69</xdr:row>
      <xdr:rowOff>55930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22511657" y="65040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36</xdr:col>
      <xdr:colOff>313290</xdr:colOff>
      <xdr:row>65</xdr:row>
      <xdr:rowOff>174172</xdr:rowOff>
    </xdr:from>
    <xdr:to>
      <xdr:col>36</xdr:col>
      <xdr:colOff>385608</xdr:colOff>
      <xdr:row>66</xdr:row>
      <xdr:rowOff>69045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22520147" y="5954486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714376</xdr:colOff>
      <xdr:row>7</xdr:row>
      <xdr:rowOff>93177</xdr:rowOff>
    </xdr:from>
    <xdr:to>
      <xdr:col>3</xdr:col>
      <xdr:colOff>792014</xdr:colOff>
      <xdr:row>7</xdr:row>
      <xdr:rowOff>173888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2238376" y="8235691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710916</xdr:colOff>
      <xdr:row>19</xdr:row>
      <xdr:rowOff>46090</xdr:rowOff>
    </xdr:from>
    <xdr:to>
      <xdr:col>3</xdr:col>
      <xdr:colOff>789116</xdr:colOff>
      <xdr:row>19</xdr:row>
      <xdr:rowOff>114441</xdr:rowOff>
    </xdr:to>
    <xdr:sp macro="" textlink="">
      <xdr:nvSpPr>
        <xdr:cNvPr id="45" name="Isosceles Triangl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2234916" y="106378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11</xdr:row>
      <xdr:rowOff>158462</xdr:rowOff>
    </xdr:from>
    <xdr:to>
      <xdr:col>3</xdr:col>
      <xdr:colOff>786175</xdr:colOff>
      <xdr:row>11</xdr:row>
      <xdr:rowOff>238392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2237857" y="963991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729772</xdr:colOff>
      <xdr:row>10</xdr:row>
      <xdr:rowOff>174820</xdr:rowOff>
    </xdr:from>
    <xdr:to>
      <xdr:col>8</xdr:col>
      <xdr:colOff>809315</xdr:colOff>
      <xdr:row>10</xdr:row>
      <xdr:rowOff>251721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5958997" y="2298895"/>
          <a:ext cx="79543" cy="7690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714375</xdr:colOff>
      <xdr:row>6</xdr:row>
      <xdr:rowOff>51533</xdr:rowOff>
    </xdr:from>
    <xdr:to>
      <xdr:col>3</xdr:col>
      <xdr:colOff>792575</xdr:colOff>
      <xdr:row>6</xdr:row>
      <xdr:rowOff>119884</xdr:rowOff>
    </xdr:to>
    <xdr:sp macro="" textlink="">
      <xdr:nvSpPr>
        <xdr:cNvPr id="48" name="Isosceles Triangl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2238375" y="8008990"/>
          <a:ext cx="78200" cy="68351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713857</xdr:colOff>
      <xdr:row>10</xdr:row>
      <xdr:rowOff>171450</xdr:rowOff>
    </xdr:from>
    <xdr:to>
      <xdr:col>3</xdr:col>
      <xdr:colOff>786175</xdr:colOff>
      <xdr:row>10</xdr:row>
      <xdr:rowOff>247298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2314057" y="2295525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721218</xdr:colOff>
      <xdr:row>16</xdr:row>
      <xdr:rowOff>148318</xdr:rowOff>
    </xdr:from>
    <xdr:to>
      <xdr:col>3</xdr:col>
      <xdr:colOff>793536</xdr:colOff>
      <xdr:row>16</xdr:row>
      <xdr:rowOff>224166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5881047" y="9629775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701155</xdr:colOff>
      <xdr:row>10</xdr:row>
      <xdr:rowOff>176181</xdr:rowOff>
    </xdr:from>
    <xdr:to>
      <xdr:col>13</xdr:col>
      <xdr:colOff>778793</xdr:colOff>
      <xdr:row>10</xdr:row>
      <xdr:rowOff>256892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9483205" y="230025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722865</xdr:colOff>
      <xdr:row>16</xdr:row>
      <xdr:rowOff>136072</xdr:rowOff>
    </xdr:from>
    <xdr:to>
      <xdr:col>8</xdr:col>
      <xdr:colOff>795183</xdr:colOff>
      <xdr:row>16</xdr:row>
      <xdr:rowOff>216002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9518522" y="9617529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732390</xdr:colOff>
      <xdr:row>15</xdr:row>
      <xdr:rowOff>193222</xdr:rowOff>
    </xdr:from>
    <xdr:to>
      <xdr:col>8</xdr:col>
      <xdr:colOff>804708</xdr:colOff>
      <xdr:row>15</xdr:row>
      <xdr:rowOff>269069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5961615" y="3888922"/>
          <a:ext cx="72318" cy="75847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750053</xdr:colOff>
      <xdr:row>12</xdr:row>
      <xdr:rowOff>127332</xdr:rowOff>
    </xdr:from>
    <xdr:to>
      <xdr:col>8</xdr:col>
      <xdr:colOff>820466</xdr:colOff>
      <xdr:row>12</xdr:row>
      <xdr:rowOff>207262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13073022" y="2949113"/>
          <a:ext cx="70413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751958</xdr:colOff>
      <xdr:row>11</xdr:row>
      <xdr:rowOff>154132</xdr:rowOff>
    </xdr:from>
    <xdr:to>
      <xdr:col>8</xdr:col>
      <xdr:colOff>824276</xdr:colOff>
      <xdr:row>11</xdr:row>
      <xdr:rowOff>229980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13172558" y="9635589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713340</xdr:colOff>
      <xdr:row>11</xdr:row>
      <xdr:rowOff>119743</xdr:rowOff>
    </xdr:from>
    <xdr:to>
      <xdr:col>13</xdr:col>
      <xdr:colOff>785658</xdr:colOff>
      <xdr:row>11</xdr:row>
      <xdr:rowOff>195591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16769769" y="9601200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713340</xdr:colOff>
      <xdr:row>12</xdr:row>
      <xdr:rowOff>144236</xdr:rowOff>
    </xdr:from>
    <xdr:to>
      <xdr:col>13</xdr:col>
      <xdr:colOff>785658</xdr:colOff>
      <xdr:row>12</xdr:row>
      <xdr:rowOff>224166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>
          <a:off x="16769769" y="999580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723382</xdr:colOff>
      <xdr:row>15</xdr:row>
      <xdr:rowOff>180975</xdr:rowOff>
    </xdr:from>
    <xdr:to>
      <xdr:col>3</xdr:col>
      <xdr:colOff>795700</xdr:colOff>
      <xdr:row>15</xdr:row>
      <xdr:rowOff>256823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6B7B5F01-97BD-4EF1-B4D8-DCC88444BA94}"/>
            </a:ext>
          </a:extLst>
        </xdr:cNvPr>
        <xdr:cNvSpPr/>
      </xdr:nvSpPr>
      <xdr:spPr>
        <a:xfrm>
          <a:off x="2323582" y="3876675"/>
          <a:ext cx="7231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705755</xdr:colOff>
      <xdr:row>52</xdr:row>
      <xdr:rowOff>95898</xdr:rowOff>
    </xdr:from>
    <xdr:to>
      <xdr:col>18</xdr:col>
      <xdr:colOff>785298</xdr:colOff>
      <xdr:row>53</xdr:row>
      <xdr:rowOff>1621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BAD42787-0759-435C-BFFD-CCD115667B69}"/>
            </a:ext>
          </a:extLst>
        </xdr:cNvPr>
        <xdr:cNvSpPr/>
      </xdr:nvSpPr>
      <xdr:spPr>
        <a:xfrm>
          <a:off x="13169898" y="9988291"/>
          <a:ext cx="79543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710680</xdr:colOff>
      <xdr:row>49</xdr:row>
      <xdr:rowOff>128556</xdr:rowOff>
    </xdr:from>
    <xdr:to>
      <xdr:col>28</xdr:col>
      <xdr:colOff>788318</xdr:colOff>
      <xdr:row>49</xdr:row>
      <xdr:rowOff>209267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A18DEEEA-AD8B-4A41-95BF-BDE8D05497A4}"/>
            </a:ext>
          </a:extLst>
        </xdr:cNvPr>
        <xdr:cNvSpPr/>
      </xdr:nvSpPr>
      <xdr:spPr>
        <a:xfrm>
          <a:off x="16685058" y="927636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713340</xdr:colOff>
      <xdr:row>50</xdr:row>
      <xdr:rowOff>119743</xdr:rowOff>
    </xdr:from>
    <xdr:to>
      <xdr:col>28</xdr:col>
      <xdr:colOff>785658</xdr:colOff>
      <xdr:row>50</xdr:row>
      <xdr:rowOff>195591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D728831D-2CD7-4121-B903-77B4690B17B4}"/>
            </a:ext>
          </a:extLst>
        </xdr:cNvPr>
        <xdr:cNvSpPr/>
      </xdr:nvSpPr>
      <xdr:spPr>
        <a:xfrm>
          <a:off x="16689623" y="9622836"/>
          <a:ext cx="70413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28</xdr:col>
      <xdr:colOff>713340</xdr:colOff>
      <xdr:row>51</xdr:row>
      <xdr:rowOff>144236</xdr:rowOff>
    </xdr:from>
    <xdr:to>
      <xdr:col>28</xdr:col>
      <xdr:colOff>785658</xdr:colOff>
      <xdr:row>51</xdr:row>
      <xdr:rowOff>224166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392F8386-29E4-4BAC-9D96-56742D7523FB}"/>
            </a:ext>
          </a:extLst>
        </xdr:cNvPr>
        <xdr:cNvSpPr/>
      </xdr:nvSpPr>
      <xdr:spPr>
        <a:xfrm>
          <a:off x="16689623" y="10000706"/>
          <a:ext cx="70413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713340</xdr:colOff>
      <xdr:row>16</xdr:row>
      <xdr:rowOff>119743</xdr:rowOff>
    </xdr:from>
    <xdr:to>
      <xdr:col>13</xdr:col>
      <xdr:colOff>785658</xdr:colOff>
      <xdr:row>16</xdr:row>
      <xdr:rowOff>195591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FC03A7F2-2A17-49F3-BA60-4991D11F5085}"/>
            </a:ext>
          </a:extLst>
        </xdr:cNvPr>
        <xdr:cNvSpPr/>
      </xdr:nvSpPr>
      <xdr:spPr>
        <a:xfrm>
          <a:off x="16689623" y="2645773"/>
          <a:ext cx="70413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699529</xdr:colOff>
      <xdr:row>15</xdr:row>
      <xdr:rowOff>179275</xdr:rowOff>
    </xdr:from>
    <xdr:to>
      <xdr:col>13</xdr:col>
      <xdr:colOff>768037</xdr:colOff>
      <xdr:row>15</xdr:row>
      <xdr:rowOff>255123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6AB63DC6-C49D-43D7-A98C-27CE5B0FDCED}"/>
            </a:ext>
          </a:extLst>
        </xdr:cNvPr>
        <xdr:cNvSpPr/>
      </xdr:nvSpPr>
      <xdr:spPr>
        <a:xfrm>
          <a:off x="9481579" y="3874975"/>
          <a:ext cx="68508" cy="75848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736534</xdr:colOff>
      <xdr:row>43</xdr:row>
      <xdr:rowOff>162574</xdr:rowOff>
    </xdr:from>
    <xdr:to>
      <xdr:col>23</xdr:col>
      <xdr:colOff>814172</xdr:colOff>
      <xdr:row>44</xdr:row>
      <xdr:rowOff>62310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91AE3955-297B-47EF-8725-D28D494DFCD1}"/>
            </a:ext>
          </a:extLst>
        </xdr:cNvPr>
        <xdr:cNvSpPr/>
      </xdr:nvSpPr>
      <xdr:spPr>
        <a:xfrm>
          <a:off x="16767109" y="923989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888934</xdr:colOff>
      <xdr:row>44</xdr:row>
      <xdr:rowOff>133999</xdr:rowOff>
    </xdr:from>
    <xdr:to>
      <xdr:col>23</xdr:col>
      <xdr:colOff>966572</xdr:colOff>
      <xdr:row>45</xdr:row>
      <xdr:rowOff>33735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3A987233-0DC0-45CE-B2DA-0F03E81A3000}"/>
            </a:ext>
          </a:extLst>
        </xdr:cNvPr>
        <xdr:cNvSpPr/>
      </xdr:nvSpPr>
      <xdr:spPr>
        <a:xfrm>
          <a:off x="16919509" y="939229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723900</xdr:colOff>
      <xdr:row>17</xdr:row>
      <xdr:rowOff>142875</xdr:rowOff>
    </xdr:from>
    <xdr:to>
      <xdr:col>13</xdr:col>
      <xdr:colOff>801538</xdr:colOff>
      <xdr:row>17</xdr:row>
      <xdr:rowOff>223586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EB5BE3FD-30A8-400C-A9E2-F6E6F524A43E}"/>
            </a:ext>
          </a:extLst>
        </xdr:cNvPr>
        <xdr:cNvSpPr/>
      </xdr:nvSpPr>
      <xdr:spPr>
        <a:xfrm>
          <a:off x="9582150" y="469582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742950</xdr:colOff>
      <xdr:row>17</xdr:row>
      <xdr:rowOff>142875</xdr:rowOff>
    </xdr:from>
    <xdr:to>
      <xdr:col>8</xdr:col>
      <xdr:colOff>820588</xdr:colOff>
      <xdr:row>17</xdr:row>
      <xdr:rowOff>223586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97C66AAF-5CC6-44F8-AF63-1BBA8471C762}"/>
            </a:ext>
          </a:extLst>
        </xdr:cNvPr>
        <xdr:cNvSpPr/>
      </xdr:nvSpPr>
      <xdr:spPr>
        <a:xfrm>
          <a:off x="5972175" y="4695825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14</xdr:col>
      <xdr:colOff>66675</xdr:colOff>
      <xdr:row>22</xdr:row>
      <xdr:rowOff>66675</xdr:rowOff>
    </xdr:from>
    <xdr:to>
      <xdr:col>14</xdr:col>
      <xdr:colOff>1407795</xdr:colOff>
      <xdr:row>25</xdr:row>
      <xdr:rowOff>80589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65FBAF55-37E4-4FED-8815-1B82648ED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5562600"/>
          <a:ext cx="1341120" cy="5568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746140</xdr:colOff>
      <xdr:row>44</xdr:row>
      <xdr:rowOff>135359</xdr:rowOff>
    </xdr:from>
    <xdr:to>
      <xdr:col>3</xdr:col>
      <xdr:colOff>823778</xdr:colOff>
      <xdr:row>44</xdr:row>
      <xdr:rowOff>216070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270140" y="17863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745859</xdr:colOff>
      <xdr:row>49</xdr:row>
      <xdr:rowOff>75420</xdr:rowOff>
    </xdr:from>
    <xdr:to>
      <xdr:col>3</xdr:col>
      <xdr:colOff>824059</xdr:colOff>
      <xdr:row>49</xdr:row>
      <xdr:rowOff>147853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269859" y="318946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748800</xdr:colOff>
      <xdr:row>45</xdr:row>
      <xdr:rowOff>152400</xdr:rowOff>
    </xdr:from>
    <xdr:to>
      <xdr:col>3</xdr:col>
      <xdr:colOff>821118</xdr:colOff>
      <xdr:row>45</xdr:row>
      <xdr:rowOff>232330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272800" y="2169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759363</xdr:colOff>
      <xdr:row>46</xdr:row>
      <xdr:rowOff>135358</xdr:rowOff>
    </xdr:from>
    <xdr:to>
      <xdr:col>13</xdr:col>
      <xdr:colOff>837001</xdr:colOff>
      <xdr:row>46</xdr:row>
      <xdr:rowOff>216069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9649363" y="251787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152400</xdr:colOff>
      <xdr:row>63</xdr:row>
      <xdr:rowOff>143154</xdr:rowOff>
    </xdr:from>
    <xdr:to>
      <xdr:col>22</xdr:col>
      <xdr:colOff>230600</xdr:colOff>
      <xdr:row>64</xdr:row>
      <xdr:rowOff>29320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6484600" y="56972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748800</xdr:colOff>
      <xdr:row>46</xdr:row>
      <xdr:rowOff>152400</xdr:rowOff>
    </xdr:from>
    <xdr:to>
      <xdr:col>3</xdr:col>
      <xdr:colOff>821118</xdr:colOff>
      <xdr:row>46</xdr:row>
      <xdr:rowOff>232330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2272800" y="25349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304801</xdr:colOff>
      <xdr:row>63</xdr:row>
      <xdr:rowOff>33759</xdr:rowOff>
    </xdr:from>
    <xdr:to>
      <xdr:col>22</xdr:col>
      <xdr:colOff>382439</xdr:colOff>
      <xdr:row>63</xdr:row>
      <xdr:rowOff>114470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6637001" y="55878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304800</xdr:colOff>
      <xdr:row>64</xdr:row>
      <xdr:rowOff>109287</xdr:rowOff>
    </xdr:from>
    <xdr:to>
      <xdr:col>22</xdr:col>
      <xdr:colOff>383000</xdr:colOff>
      <xdr:row>64</xdr:row>
      <xdr:rowOff>181720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6637000" y="58496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728157</xdr:colOff>
      <xdr:row>46</xdr:row>
      <xdr:rowOff>142240</xdr:rowOff>
    </xdr:from>
    <xdr:to>
      <xdr:col>8</xdr:col>
      <xdr:colOff>800475</xdr:colOff>
      <xdr:row>46</xdr:row>
      <xdr:rowOff>222170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935157" y="25247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457201</xdr:colOff>
      <xdr:row>63</xdr:row>
      <xdr:rowOff>186159</xdr:rowOff>
    </xdr:from>
    <xdr:to>
      <xdr:col>22</xdr:col>
      <xdr:colOff>534839</xdr:colOff>
      <xdr:row>64</xdr:row>
      <xdr:rowOff>80603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6789401" y="57402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22</xdr:col>
      <xdr:colOff>457200</xdr:colOff>
      <xdr:row>65</xdr:row>
      <xdr:rowOff>75420</xdr:rowOff>
    </xdr:from>
    <xdr:to>
      <xdr:col>22</xdr:col>
      <xdr:colOff>535400</xdr:colOff>
      <xdr:row>65</xdr:row>
      <xdr:rowOff>147853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6789400" y="60020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728157</xdr:colOff>
      <xdr:row>44</xdr:row>
      <xdr:rowOff>330200</xdr:rowOff>
    </xdr:from>
    <xdr:to>
      <xdr:col>8</xdr:col>
      <xdr:colOff>800475</xdr:colOff>
      <xdr:row>45</xdr:row>
      <xdr:rowOff>46063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935157" y="1981200"/>
          <a:ext cx="72318" cy="8162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</xdr:colOff>
      <xdr:row>64</xdr:row>
      <xdr:rowOff>152292</xdr:rowOff>
    </xdr:from>
    <xdr:to>
      <xdr:col>23</xdr:col>
      <xdr:colOff>77639</xdr:colOff>
      <xdr:row>65</xdr:row>
      <xdr:rowOff>46736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6941801" y="58926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0</xdr:colOff>
      <xdr:row>66</xdr:row>
      <xdr:rowOff>41554</xdr:rowOff>
    </xdr:from>
    <xdr:to>
      <xdr:col>23</xdr:col>
      <xdr:colOff>78200</xdr:colOff>
      <xdr:row>66</xdr:row>
      <xdr:rowOff>113987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6941800" y="61544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762023</xdr:colOff>
      <xdr:row>44</xdr:row>
      <xdr:rowOff>152400</xdr:rowOff>
    </xdr:from>
    <xdr:to>
      <xdr:col>13</xdr:col>
      <xdr:colOff>834341</xdr:colOff>
      <xdr:row>44</xdr:row>
      <xdr:rowOff>232330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9652023" y="18034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152401</xdr:colOff>
      <xdr:row>65</xdr:row>
      <xdr:rowOff>118425</xdr:rowOff>
    </xdr:from>
    <xdr:to>
      <xdr:col>23</xdr:col>
      <xdr:colOff>230039</xdr:colOff>
      <xdr:row>66</xdr:row>
      <xdr:rowOff>12870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17094201" y="60450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152400</xdr:colOff>
      <xdr:row>67</xdr:row>
      <xdr:rowOff>7687</xdr:rowOff>
    </xdr:from>
    <xdr:to>
      <xdr:col>23</xdr:col>
      <xdr:colOff>230600</xdr:colOff>
      <xdr:row>67</xdr:row>
      <xdr:rowOff>80120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17094200" y="63068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762023</xdr:colOff>
      <xdr:row>45</xdr:row>
      <xdr:rowOff>143933</xdr:rowOff>
    </xdr:from>
    <xdr:to>
      <xdr:col>13</xdr:col>
      <xdr:colOff>834341</xdr:colOff>
      <xdr:row>45</xdr:row>
      <xdr:rowOff>223863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9652023" y="2160693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304801</xdr:colOff>
      <xdr:row>66</xdr:row>
      <xdr:rowOff>84559</xdr:rowOff>
    </xdr:from>
    <xdr:to>
      <xdr:col>23</xdr:col>
      <xdr:colOff>382439</xdr:colOff>
      <xdr:row>66</xdr:row>
      <xdr:rowOff>165270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7246601" y="6197492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304800</xdr:colOff>
      <xdr:row>67</xdr:row>
      <xdr:rowOff>160087</xdr:rowOff>
    </xdr:from>
    <xdr:to>
      <xdr:col>23</xdr:col>
      <xdr:colOff>383000</xdr:colOff>
      <xdr:row>68</xdr:row>
      <xdr:rowOff>46253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17246600" y="6459287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750170</xdr:colOff>
      <xdr:row>44</xdr:row>
      <xdr:rowOff>330200</xdr:rowOff>
    </xdr:from>
    <xdr:to>
      <xdr:col>18</xdr:col>
      <xdr:colOff>822488</xdr:colOff>
      <xdr:row>45</xdr:row>
      <xdr:rowOff>46063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13323170" y="1981200"/>
          <a:ext cx="72318" cy="81623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</xdr:colOff>
      <xdr:row>54</xdr:row>
      <xdr:rowOff>101493</xdr:rowOff>
    </xdr:from>
    <xdr:to>
      <xdr:col>23</xdr:col>
      <xdr:colOff>77639</xdr:colOff>
      <xdr:row>54</xdr:row>
      <xdr:rowOff>182204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16941801" y="39792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0</xdr:colOff>
      <xdr:row>55</xdr:row>
      <xdr:rowOff>177021</xdr:rowOff>
    </xdr:from>
    <xdr:to>
      <xdr:col>23</xdr:col>
      <xdr:colOff>78200</xdr:colOff>
      <xdr:row>56</xdr:row>
      <xdr:rowOff>63187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16941800" y="42410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18</xdr:col>
      <xdr:colOff>750170</xdr:colOff>
      <xdr:row>46</xdr:row>
      <xdr:rowOff>147320</xdr:rowOff>
    </xdr:from>
    <xdr:to>
      <xdr:col>18</xdr:col>
      <xdr:colOff>822488</xdr:colOff>
      <xdr:row>46</xdr:row>
      <xdr:rowOff>227250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13323170" y="25298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152401</xdr:colOff>
      <xdr:row>55</xdr:row>
      <xdr:rowOff>67626</xdr:rowOff>
    </xdr:from>
    <xdr:to>
      <xdr:col>23</xdr:col>
      <xdr:colOff>230039</xdr:colOff>
      <xdr:row>55</xdr:row>
      <xdr:rowOff>148337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17094201" y="41316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152400</xdr:colOff>
      <xdr:row>56</xdr:row>
      <xdr:rowOff>143154</xdr:rowOff>
    </xdr:from>
    <xdr:to>
      <xdr:col>23</xdr:col>
      <xdr:colOff>230600</xdr:colOff>
      <xdr:row>57</xdr:row>
      <xdr:rowOff>29321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17094200" y="43934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160890</xdr:colOff>
      <xdr:row>53</xdr:row>
      <xdr:rowOff>152400</xdr:rowOff>
    </xdr:from>
    <xdr:to>
      <xdr:col>23</xdr:col>
      <xdr:colOff>233208</xdr:colOff>
      <xdr:row>54</xdr:row>
      <xdr:rowOff>46064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17102690" y="38438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304801</xdr:colOff>
      <xdr:row>56</xdr:row>
      <xdr:rowOff>33759</xdr:rowOff>
    </xdr:from>
    <xdr:to>
      <xdr:col>23</xdr:col>
      <xdr:colOff>382439</xdr:colOff>
      <xdr:row>56</xdr:row>
      <xdr:rowOff>114470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17246601" y="42840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304800</xdr:colOff>
      <xdr:row>57</xdr:row>
      <xdr:rowOff>109288</xdr:rowOff>
    </xdr:from>
    <xdr:to>
      <xdr:col>23</xdr:col>
      <xdr:colOff>383000</xdr:colOff>
      <xdr:row>57</xdr:row>
      <xdr:rowOff>181721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17246600" y="45458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313290</xdr:colOff>
      <xdr:row>54</xdr:row>
      <xdr:rowOff>118534</xdr:rowOff>
    </xdr:from>
    <xdr:to>
      <xdr:col>23</xdr:col>
      <xdr:colOff>385608</xdr:colOff>
      <xdr:row>55</xdr:row>
      <xdr:rowOff>12197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17255090" y="39962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457201</xdr:colOff>
      <xdr:row>56</xdr:row>
      <xdr:rowOff>186159</xdr:rowOff>
    </xdr:from>
    <xdr:to>
      <xdr:col>23</xdr:col>
      <xdr:colOff>534839</xdr:colOff>
      <xdr:row>57</xdr:row>
      <xdr:rowOff>80604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17399001" y="44364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457200</xdr:colOff>
      <xdr:row>58</xdr:row>
      <xdr:rowOff>75421</xdr:rowOff>
    </xdr:from>
    <xdr:to>
      <xdr:col>23</xdr:col>
      <xdr:colOff>535400</xdr:colOff>
      <xdr:row>58</xdr:row>
      <xdr:rowOff>147854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17399000" y="46982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23</xdr:col>
      <xdr:colOff>465690</xdr:colOff>
      <xdr:row>55</xdr:row>
      <xdr:rowOff>84667</xdr:rowOff>
    </xdr:from>
    <xdr:to>
      <xdr:col>23</xdr:col>
      <xdr:colOff>538008</xdr:colOff>
      <xdr:row>55</xdr:row>
      <xdr:rowOff>164597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17407490" y="41486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1</xdr:colOff>
      <xdr:row>57</xdr:row>
      <xdr:rowOff>152293</xdr:rowOff>
    </xdr:from>
    <xdr:to>
      <xdr:col>24</xdr:col>
      <xdr:colOff>77639</xdr:colOff>
      <xdr:row>58</xdr:row>
      <xdr:rowOff>46737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17551401" y="45888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0</xdr:colOff>
      <xdr:row>59</xdr:row>
      <xdr:rowOff>41554</xdr:rowOff>
    </xdr:from>
    <xdr:to>
      <xdr:col>24</xdr:col>
      <xdr:colOff>78200</xdr:colOff>
      <xdr:row>59</xdr:row>
      <xdr:rowOff>113987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17551400" y="48506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8490</xdr:colOff>
      <xdr:row>56</xdr:row>
      <xdr:rowOff>50800</xdr:rowOff>
    </xdr:from>
    <xdr:to>
      <xdr:col>24</xdr:col>
      <xdr:colOff>80808</xdr:colOff>
      <xdr:row>56</xdr:row>
      <xdr:rowOff>130730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17559890" y="43010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152401</xdr:colOff>
      <xdr:row>58</xdr:row>
      <xdr:rowOff>118426</xdr:rowOff>
    </xdr:from>
    <xdr:to>
      <xdr:col>24</xdr:col>
      <xdr:colOff>230039</xdr:colOff>
      <xdr:row>59</xdr:row>
      <xdr:rowOff>12870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17703801" y="47412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152400</xdr:colOff>
      <xdr:row>60</xdr:row>
      <xdr:rowOff>7688</xdr:rowOff>
    </xdr:from>
    <xdr:to>
      <xdr:col>24</xdr:col>
      <xdr:colOff>230600</xdr:colOff>
      <xdr:row>60</xdr:row>
      <xdr:rowOff>80121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17703800" y="50030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160890</xdr:colOff>
      <xdr:row>57</xdr:row>
      <xdr:rowOff>16934</xdr:rowOff>
    </xdr:from>
    <xdr:to>
      <xdr:col>24</xdr:col>
      <xdr:colOff>233208</xdr:colOff>
      <xdr:row>57</xdr:row>
      <xdr:rowOff>96864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17712290" y="44534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304801</xdr:colOff>
      <xdr:row>59</xdr:row>
      <xdr:rowOff>84559</xdr:rowOff>
    </xdr:from>
    <xdr:to>
      <xdr:col>24</xdr:col>
      <xdr:colOff>382439</xdr:colOff>
      <xdr:row>59</xdr:row>
      <xdr:rowOff>165270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17856201" y="4893626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304800</xdr:colOff>
      <xdr:row>60</xdr:row>
      <xdr:rowOff>160088</xdr:rowOff>
    </xdr:from>
    <xdr:to>
      <xdr:col>24</xdr:col>
      <xdr:colOff>383000</xdr:colOff>
      <xdr:row>61</xdr:row>
      <xdr:rowOff>46254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/>
      </xdr:nvSpPr>
      <xdr:spPr>
        <a:xfrm>
          <a:off x="17856200" y="515542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24</xdr:col>
      <xdr:colOff>313290</xdr:colOff>
      <xdr:row>57</xdr:row>
      <xdr:rowOff>169334</xdr:rowOff>
    </xdr:from>
    <xdr:to>
      <xdr:col>24</xdr:col>
      <xdr:colOff>385608</xdr:colOff>
      <xdr:row>58</xdr:row>
      <xdr:rowOff>62997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17864690" y="4605867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735599</xdr:colOff>
      <xdr:row>14</xdr:row>
      <xdr:rowOff>131548</xdr:rowOff>
    </xdr:from>
    <xdr:to>
      <xdr:col>3</xdr:col>
      <xdr:colOff>813237</xdr:colOff>
      <xdr:row>14</xdr:row>
      <xdr:rowOff>212259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/>
      </xdr:nvSpPr>
      <xdr:spPr>
        <a:xfrm>
          <a:off x="2259599" y="397964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734449</xdr:colOff>
      <xdr:row>10</xdr:row>
      <xdr:rowOff>255270</xdr:rowOff>
    </xdr:from>
    <xdr:to>
      <xdr:col>3</xdr:col>
      <xdr:colOff>814387</xdr:colOff>
      <xdr:row>10</xdr:row>
      <xdr:rowOff>335200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>
        <a:xfrm>
          <a:off x="2258449" y="2322195"/>
          <a:ext cx="7993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729638</xdr:colOff>
      <xdr:row>10</xdr:row>
      <xdr:rowOff>287020</xdr:rowOff>
    </xdr:from>
    <xdr:to>
      <xdr:col>8</xdr:col>
      <xdr:colOff>801956</xdr:colOff>
      <xdr:row>10</xdr:row>
      <xdr:rowOff>359330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6111263" y="2353945"/>
          <a:ext cx="72318" cy="7231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729638</xdr:colOff>
      <xdr:row>13</xdr:row>
      <xdr:rowOff>257810</xdr:rowOff>
    </xdr:from>
    <xdr:to>
      <xdr:col>8</xdr:col>
      <xdr:colOff>801956</xdr:colOff>
      <xdr:row>13</xdr:row>
      <xdr:rowOff>346287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>
        <a:xfrm>
          <a:off x="6111263" y="3496310"/>
          <a:ext cx="72318" cy="88477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729638</xdr:colOff>
      <xdr:row>14</xdr:row>
      <xdr:rowOff>145415</xdr:rowOff>
    </xdr:from>
    <xdr:to>
      <xdr:col>8</xdr:col>
      <xdr:colOff>801956</xdr:colOff>
      <xdr:row>14</xdr:row>
      <xdr:rowOff>227250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>
        <a:xfrm>
          <a:off x="6111263" y="3993515"/>
          <a:ext cx="72318" cy="8183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759363</xdr:colOff>
      <xdr:row>41</xdr:row>
      <xdr:rowOff>25291</xdr:rowOff>
    </xdr:from>
    <xdr:to>
      <xdr:col>13</xdr:col>
      <xdr:colOff>837001</xdr:colOff>
      <xdr:row>41</xdr:row>
      <xdr:rowOff>106002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21F0640A-EC6B-47DA-9826-84A491414117}"/>
            </a:ext>
          </a:extLst>
        </xdr:cNvPr>
        <xdr:cNvSpPr/>
      </xdr:nvSpPr>
      <xdr:spPr>
        <a:xfrm>
          <a:off x="9649363" y="9050758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735599</xdr:colOff>
      <xdr:row>9</xdr:row>
      <xdr:rowOff>173990</xdr:rowOff>
    </xdr:from>
    <xdr:to>
      <xdr:col>3</xdr:col>
      <xdr:colOff>813237</xdr:colOff>
      <xdr:row>9</xdr:row>
      <xdr:rowOff>256606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D645BD17-9D90-4CF2-B37A-A69A2BC4EB4D}"/>
            </a:ext>
          </a:extLst>
        </xdr:cNvPr>
        <xdr:cNvSpPr/>
      </xdr:nvSpPr>
      <xdr:spPr>
        <a:xfrm>
          <a:off x="2259599" y="1821815"/>
          <a:ext cx="77638" cy="82616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740164</xdr:colOff>
      <xdr:row>13</xdr:row>
      <xdr:rowOff>265853</xdr:rowOff>
    </xdr:from>
    <xdr:to>
      <xdr:col>3</xdr:col>
      <xdr:colOff>808672</xdr:colOff>
      <xdr:row>13</xdr:row>
      <xdr:rowOff>345783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328EE7EB-A6C4-47A5-9769-02E3DDF0FE84}"/>
            </a:ext>
          </a:extLst>
        </xdr:cNvPr>
        <xdr:cNvSpPr/>
      </xdr:nvSpPr>
      <xdr:spPr>
        <a:xfrm>
          <a:off x="2264164" y="3504353"/>
          <a:ext cx="6850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8</xdr:col>
      <xdr:colOff>730591</xdr:colOff>
      <xdr:row>9</xdr:row>
      <xdr:rowOff>173143</xdr:rowOff>
    </xdr:from>
    <xdr:to>
      <xdr:col>8</xdr:col>
      <xdr:colOff>801004</xdr:colOff>
      <xdr:row>9</xdr:row>
      <xdr:rowOff>250190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B0F0A80E-A99B-4780-91A2-4C796EE636E7}"/>
            </a:ext>
          </a:extLst>
        </xdr:cNvPr>
        <xdr:cNvSpPr/>
      </xdr:nvSpPr>
      <xdr:spPr>
        <a:xfrm>
          <a:off x="6112216" y="1820968"/>
          <a:ext cx="70413" cy="77047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735599</xdr:colOff>
      <xdr:row>6</xdr:row>
      <xdr:rowOff>57150</xdr:rowOff>
    </xdr:from>
    <xdr:to>
      <xdr:col>3</xdr:col>
      <xdr:colOff>813237</xdr:colOff>
      <xdr:row>6</xdr:row>
      <xdr:rowOff>130241</xdr:rowOff>
    </xdr:to>
    <xdr:sp macro="" textlink="">
      <xdr:nvSpPr>
        <xdr:cNvPr id="52" name="Oval 51">
          <a:extLst>
            <a:ext uri="{FF2B5EF4-FFF2-40B4-BE49-F238E27FC236}">
              <a16:creationId xmlns:a16="http://schemas.microsoft.com/office/drawing/2014/main" id="{23C24F56-71C1-4AB3-9B59-96FA61A15F2B}"/>
            </a:ext>
          </a:extLst>
        </xdr:cNvPr>
        <xdr:cNvSpPr/>
      </xdr:nvSpPr>
      <xdr:spPr>
        <a:xfrm>
          <a:off x="2259599" y="1143000"/>
          <a:ext cx="77638" cy="7309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9</xdr:col>
      <xdr:colOff>358140</xdr:colOff>
      <xdr:row>17</xdr:row>
      <xdr:rowOff>160020</xdr:rowOff>
    </xdr:from>
    <xdr:to>
      <xdr:col>9</xdr:col>
      <xdr:colOff>1699260</xdr:colOff>
      <xdr:row>20</xdr:row>
      <xdr:rowOff>168219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68FAF18-C6F7-4F09-A028-56ED273E0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840" y="4617720"/>
          <a:ext cx="1341120" cy="5568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763128</xdr:colOff>
      <xdr:row>9</xdr:row>
      <xdr:rowOff>58064</xdr:rowOff>
    </xdr:from>
    <xdr:to>
      <xdr:col>3</xdr:col>
      <xdr:colOff>841328</xdr:colOff>
      <xdr:row>9</xdr:row>
      <xdr:rowOff>130497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ED7B6861-8C34-44EB-A648-21855BFE189F}"/>
            </a:ext>
          </a:extLst>
        </xdr:cNvPr>
        <xdr:cNvSpPr/>
      </xdr:nvSpPr>
      <xdr:spPr>
        <a:xfrm>
          <a:off x="2485248" y="239740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763129</xdr:colOff>
      <xdr:row>6</xdr:row>
      <xdr:rowOff>64220</xdr:rowOff>
    </xdr:from>
    <xdr:to>
      <xdr:col>3</xdr:col>
      <xdr:colOff>841329</xdr:colOff>
      <xdr:row>6</xdr:row>
      <xdr:rowOff>136653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877419D3-23F4-4E5B-8B62-A72E8316A946}"/>
            </a:ext>
          </a:extLst>
        </xdr:cNvPr>
        <xdr:cNvSpPr/>
      </xdr:nvSpPr>
      <xdr:spPr>
        <a:xfrm>
          <a:off x="2486421" y="1154466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767633</xdr:colOff>
      <xdr:row>7</xdr:row>
      <xdr:rowOff>156210</xdr:rowOff>
    </xdr:from>
    <xdr:to>
      <xdr:col>3</xdr:col>
      <xdr:colOff>839951</xdr:colOff>
      <xdr:row>7</xdr:row>
      <xdr:rowOff>236140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501B22C-3C62-43C4-B021-9F05A1CCB735}"/>
            </a:ext>
          </a:extLst>
        </xdr:cNvPr>
        <xdr:cNvSpPr/>
      </xdr:nvSpPr>
      <xdr:spPr>
        <a:xfrm>
          <a:off x="2494833" y="143637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777793</xdr:colOff>
      <xdr:row>8</xdr:row>
      <xdr:rowOff>49530</xdr:rowOff>
    </xdr:from>
    <xdr:to>
      <xdr:col>3</xdr:col>
      <xdr:colOff>850111</xdr:colOff>
      <xdr:row>8</xdr:row>
      <xdr:rowOff>129460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65B50AD-91A9-436A-B25D-4880131C3FC8}"/>
            </a:ext>
          </a:extLst>
        </xdr:cNvPr>
        <xdr:cNvSpPr/>
      </xdr:nvSpPr>
      <xdr:spPr>
        <a:xfrm>
          <a:off x="2504993" y="132969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1391920</xdr:colOff>
      <xdr:row>11</xdr:row>
      <xdr:rowOff>125782</xdr:rowOff>
    </xdr:from>
    <xdr:to>
      <xdr:col>5</xdr:col>
      <xdr:colOff>40640</xdr:colOff>
      <xdr:row>14</xdr:row>
      <xdr:rowOff>28519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3ECB6A-830D-4839-8EAC-10AF39957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4640" y="2147622"/>
          <a:ext cx="1087120" cy="4513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763128</xdr:colOff>
      <xdr:row>44</xdr:row>
      <xdr:rowOff>58064</xdr:rowOff>
    </xdr:from>
    <xdr:to>
      <xdr:col>3</xdr:col>
      <xdr:colOff>841328</xdr:colOff>
      <xdr:row>44</xdr:row>
      <xdr:rowOff>130497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2486420" y="203926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766069</xdr:colOff>
      <xdr:row>42</xdr:row>
      <xdr:rowOff>49530</xdr:rowOff>
    </xdr:from>
    <xdr:to>
      <xdr:col>3</xdr:col>
      <xdr:colOff>838387</xdr:colOff>
      <xdr:row>42</xdr:row>
      <xdr:rowOff>129460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2489361" y="1503192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152401</xdr:colOff>
      <xdr:row>42</xdr:row>
      <xdr:rowOff>74399</xdr:rowOff>
    </xdr:from>
    <xdr:to>
      <xdr:col>11</xdr:col>
      <xdr:colOff>230039</xdr:colOff>
      <xdr:row>42</xdr:row>
      <xdr:rowOff>155110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9121141" y="13545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763128</xdr:colOff>
      <xdr:row>41</xdr:row>
      <xdr:rowOff>46634</xdr:rowOff>
    </xdr:from>
    <xdr:to>
      <xdr:col>3</xdr:col>
      <xdr:colOff>841328</xdr:colOff>
      <xdr:row>41</xdr:row>
      <xdr:rowOff>119067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2486420" y="1318588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766069</xdr:colOff>
      <xdr:row>43</xdr:row>
      <xdr:rowOff>135255</xdr:rowOff>
    </xdr:from>
    <xdr:to>
      <xdr:col>3</xdr:col>
      <xdr:colOff>838387</xdr:colOff>
      <xdr:row>43</xdr:row>
      <xdr:rowOff>215185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2489361" y="1770624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304801</xdr:colOff>
      <xdr:row>43</xdr:row>
      <xdr:rowOff>43919</xdr:rowOff>
    </xdr:from>
    <xdr:to>
      <xdr:col>11</xdr:col>
      <xdr:colOff>382439</xdr:colOff>
      <xdr:row>43</xdr:row>
      <xdr:rowOff>124630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9273541" y="15069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763128</xdr:colOff>
      <xdr:row>40</xdr:row>
      <xdr:rowOff>61874</xdr:rowOff>
    </xdr:from>
    <xdr:to>
      <xdr:col>3</xdr:col>
      <xdr:colOff>841328</xdr:colOff>
      <xdr:row>40</xdr:row>
      <xdr:rowOff>134307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2486420" y="115212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313290</xdr:colOff>
      <xdr:row>41</xdr:row>
      <xdr:rowOff>121920</xdr:rowOff>
    </xdr:from>
    <xdr:to>
      <xdr:col>11</xdr:col>
      <xdr:colOff>385608</xdr:colOff>
      <xdr:row>42</xdr:row>
      <xdr:rowOff>18970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9282030" y="12192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457201</xdr:colOff>
      <xdr:row>43</xdr:row>
      <xdr:rowOff>196319</xdr:rowOff>
    </xdr:from>
    <xdr:to>
      <xdr:col>11</xdr:col>
      <xdr:colOff>534839</xdr:colOff>
      <xdr:row>43</xdr:row>
      <xdr:rowOff>277030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9425941" y="16593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457200</xdr:colOff>
      <xdr:row>44</xdr:row>
      <xdr:rowOff>115214</xdr:rowOff>
    </xdr:from>
    <xdr:to>
      <xdr:col>11</xdr:col>
      <xdr:colOff>535400</xdr:colOff>
      <xdr:row>45</xdr:row>
      <xdr:rowOff>4767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/>
      </xdr:nvSpPr>
      <xdr:spPr>
        <a:xfrm>
          <a:off x="9425940" y="19211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465690</xdr:colOff>
      <xdr:row>42</xdr:row>
      <xdr:rowOff>91440</xdr:rowOff>
    </xdr:from>
    <xdr:to>
      <xdr:col>11</xdr:col>
      <xdr:colOff>538008</xdr:colOff>
      <xdr:row>42</xdr:row>
      <xdr:rowOff>171370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/>
      </xdr:nvSpPr>
      <xdr:spPr>
        <a:xfrm>
          <a:off x="9434430" y="13716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</xdr:colOff>
      <xdr:row>44</xdr:row>
      <xdr:rowOff>5819</xdr:rowOff>
    </xdr:from>
    <xdr:to>
      <xdr:col>12</xdr:col>
      <xdr:colOff>77639</xdr:colOff>
      <xdr:row>44</xdr:row>
      <xdr:rowOff>86530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/>
      </xdr:nvSpPr>
      <xdr:spPr>
        <a:xfrm>
          <a:off x="9578341" y="18117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0</xdr:colOff>
      <xdr:row>46</xdr:row>
      <xdr:rowOff>84734</xdr:rowOff>
    </xdr:from>
    <xdr:to>
      <xdr:col>12</xdr:col>
      <xdr:colOff>78200</xdr:colOff>
      <xdr:row>46</xdr:row>
      <xdr:rowOff>157167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/>
      </xdr:nvSpPr>
      <xdr:spPr>
        <a:xfrm>
          <a:off x="9578340" y="20735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8490</xdr:colOff>
      <xdr:row>43</xdr:row>
      <xdr:rowOff>60960</xdr:rowOff>
    </xdr:from>
    <xdr:to>
      <xdr:col>12</xdr:col>
      <xdr:colOff>80808</xdr:colOff>
      <xdr:row>43</xdr:row>
      <xdr:rowOff>140890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/>
      </xdr:nvSpPr>
      <xdr:spPr>
        <a:xfrm>
          <a:off x="9586830" y="1524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44</xdr:row>
      <xdr:rowOff>158219</xdr:rowOff>
    </xdr:from>
    <xdr:to>
      <xdr:col>12</xdr:col>
      <xdr:colOff>230039</xdr:colOff>
      <xdr:row>46</xdr:row>
      <xdr:rowOff>56050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/>
      </xdr:nvSpPr>
      <xdr:spPr>
        <a:xfrm>
          <a:off x="9730741" y="19641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152400</xdr:colOff>
      <xdr:row>47</xdr:row>
      <xdr:rowOff>54254</xdr:rowOff>
    </xdr:from>
    <xdr:to>
      <xdr:col>12</xdr:col>
      <xdr:colOff>230600</xdr:colOff>
      <xdr:row>47</xdr:row>
      <xdr:rowOff>126687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/>
      </xdr:nvSpPr>
      <xdr:spPr>
        <a:xfrm>
          <a:off x="9730740" y="22259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160890</xdr:colOff>
      <xdr:row>43</xdr:row>
      <xdr:rowOff>213360</xdr:rowOff>
    </xdr:from>
    <xdr:to>
      <xdr:col>12</xdr:col>
      <xdr:colOff>233208</xdr:colOff>
      <xdr:row>43</xdr:row>
      <xdr:rowOff>293290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/>
      </xdr:nvSpPr>
      <xdr:spPr>
        <a:xfrm>
          <a:off x="9739230" y="16764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46</xdr:row>
      <xdr:rowOff>127739</xdr:rowOff>
    </xdr:from>
    <xdr:to>
      <xdr:col>12</xdr:col>
      <xdr:colOff>382439</xdr:colOff>
      <xdr:row>47</xdr:row>
      <xdr:rowOff>25570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/>
      </xdr:nvSpPr>
      <xdr:spPr>
        <a:xfrm>
          <a:off x="9883141" y="211655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304800</xdr:colOff>
      <xdr:row>48</xdr:row>
      <xdr:rowOff>23774</xdr:rowOff>
    </xdr:from>
    <xdr:to>
      <xdr:col>12</xdr:col>
      <xdr:colOff>383000</xdr:colOff>
      <xdr:row>48</xdr:row>
      <xdr:rowOff>96207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/>
      </xdr:nvSpPr>
      <xdr:spPr>
        <a:xfrm>
          <a:off x="9883140" y="237835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313290</xdr:colOff>
      <xdr:row>44</xdr:row>
      <xdr:rowOff>22860</xdr:rowOff>
    </xdr:from>
    <xdr:to>
      <xdr:col>12</xdr:col>
      <xdr:colOff>385608</xdr:colOff>
      <xdr:row>44</xdr:row>
      <xdr:rowOff>102790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/>
      </xdr:nvSpPr>
      <xdr:spPr>
        <a:xfrm>
          <a:off x="9891630" y="18288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763128</xdr:colOff>
      <xdr:row>10</xdr:row>
      <xdr:rowOff>58064</xdr:rowOff>
    </xdr:from>
    <xdr:to>
      <xdr:col>3</xdr:col>
      <xdr:colOff>841328</xdr:colOff>
      <xdr:row>10</xdr:row>
      <xdr:rowOff>130497</xdr:rowOff>
    </xdr:to>
    <xdr:sp macro="" textlink="">
      <xdr:nvSpPr>
        <xdr:cNvPr id="22" name="Isosceles Triangl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2486420" y="8399033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766069</xdr:colOff>
      <xdr:row>8</xdr:row>
      <xdr:rowOff>268605</xdr:rowOff>
    </xdr:from>
    <xdr:to>
      <xdr:col>3</xdr:col>
      <xdr:colOff>838387</xdr:colOff>
      <xdr:row>8</xdr:row>
      <xdr:rowOff>348535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/>
      </xdr:nvSpPr>
      <xdr:spPr>
        <a:xfrm>
          <a:off x="2493269" y="1741805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763128</xdr:colOff>
      <xdr:row>6</xdr:row>
      <xdr:rowOff>61874</xdr:rowOff>
    </xdr:from>
    <xdr:to>
      <xdr:col>3</xdr:col>
      <xdr:colOff>841328</xdr:colOff>
      <xdr:row>6</xdr:row>
      <xdr:rowOff>134307</xdr:rowOff>
    </xdr:to>
    <xdr:sp macro="" textlink="">
      <xdr:nvSpPr>
        <xdr:cNvPr id="46" name="Isosceles Triangle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2486420" y="7511889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766069</xdr:colOff>
      <xdr:row>7</xdr:row>
      <xdr:rowOff>71755</xdr:rowOff>
    </xdr:from>
    <xdr:to>
      <xdr:col>3</xdr:col>
      <xdr:colOff>838387</xdr:colOff>
      <xdr:row>7</xdr:row>
      <xdr:rowOff>151685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AFE845B-9C57-49D6-95EF-97DF5521C334}"/>
            </a:ext>
          </a:extLst>
        </xdr:cNvPr>
        <xdr:cNvSpPr/>
      </xdr:nvSpPr>
      <xdr:spPr>
        <a:xfrm>
          <a:off x="2493269" y="1360805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764799</xdr:colOff>
      <xdr:row>9</xdr:row>
      <xdr:rowOff>46990</xdr:rowOff>
    </xdr:from>
    <xdr:to>
      <xdr:col>3</xdr:col>
      <xdr:colOff>833307</xdr:colOff>
      <xdr:row>9</xdr:row>
      <xdr:rowOff>121205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B9F2424-E0D0-4FD4-9E30-7FDD80FC8050}"/>
            </a:ext>
          </a:extLst>
        </xdr:cNvPr>
        <xdr:cNvSpPr/>
      </xdr:nvSpPr>
      <xdr:spPr>
        <a:xfrm>
          <a:off x="2487237" y="2086928"/>
          <a:ext cx="68508" cy="74215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1377950</xdr:colOff>
      <xdr:row>12</xdr:row>
      <xdr:rowOff>158943</xdr:rowOff>
    </xdr:from>
    <xdr:to>
      <xdr:col>5</xdr:col>
      <xdr:colOff>50800</xdr:colOff>
      <xdr:row>15</xdr:row>
      <xdr:rowOff>67889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C204ED-B605-4F46-9703-54C6D53CA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400" y="2756093"/>
          <a:ext cx="1111250" cy="4613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48</xdr:row>
      <xdr:rowOff>160020</xdr:rowOff>
    </xdr:from>
    <xdr:to>
      <xdr:col>1</xdr:col>
      <xdr:colOff>38117</xdr:colOff>
      <xdr:row>50</xdr:row>
      <xdr:rowOff>57171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290322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42</xdr:row>
      <xdr:rowOff>167640</xdr:rowOff>
    </xdr:from>
    <xdr:to>
      <xdr:col>5</xdr:col>
      <xdr:colOff>285767</xdr:colOff>
      <xdr:row>42</xdr:row>
      <xdr:rowOff>438172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1447800"/>
          <a:ext cx="198137" cy="251482"/>
        </a:xfrm>
        <a:prstGeom prst="rect">
          <a:avLst/>
        </a:prstGeom>
      </xdr:spPr>
    </xdr:pic>
    <xdr:clientData/>
  </xdr:twoCellAnchor>
  <xdr:twoCellAnchor editAs="oneCell">
    <xdr:from>
      <xdr:col>0</xdr:col>
      <xdr:colOff>449580</xdr:colOff>
      <xdr:row>68</xdr:row>
      <xdr:rowOff>160020</xdr:rowOff>
    </xdr:from>
    <xdr:to>
      <xdr:col>1</xdr:col>
      <xdr:colOff>38117</xdr:colOff>
      <xdr:row>70</xdr:row>
      <xdr:rowOff>57172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2903220"/>
          <a:ext cx="198137" cy="251482"/>
        </a:xfrm>
        <a:prstGeom prst="rect">
          <a:avLst/>
        </a:prstGeom>
      </xdr:spPr>
    </xdr:pic>
    <xdr:clientData/>
  </xdr:twoCellAnchor>
  <xdr:twoCellAnchor>
    <xdr:from>
      <xdr:col>3</xdr:col>
      <xdr:colOff>785610</xdr:colOff>
      <xdr:row>41</xdr:row>
      <xdr:rowOff>51539</xdr:rowOff>
    </xdr:from>
    <xdr:to>
      <xdr:col>3</xdr:col>
      <xdr:colOff>863248</xdr:colOff>
      <xdr:row>41</xdr:row>
      <xdr:rowOff>132250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2299450" y="11488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785329</xdr:colOff>
      <xdr:row>46</xdr:row>
      <xdr:rowOff>54254</xdr:rowOff>
    </xdr:from>
    <xdr:to>
      <xdr:col>3</xdr:col>
      <xdr:colOff>863529</xdr:colOff>
      <xdr:row>46</xdr:row>
      <xdr:rowOff>126687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299169" y="24316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788270</xdr:colOff>
      <xdr:row>42</xdr:row>
      <xdr:rowOff>243840</xdr:rowOff>
    </xdr:from>
    <xdr:to>
      <xdr:col>3</xdr:col>
      <xdr:colOff>860588</xdr:colOff>
      <xdr:row>42</xdr:row>
      <xdr:rowOff>323770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2302110" y="1524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42</xdr:row>
      <xdr:rowOff>440159</xdr:rowOff>
    </xdr:from>
    <xdr:to>
      <xdr:col>12</xdr:col>
      <xdr:colOff>230039</xdr:colOff>
      <xdr:row>42</xdr:row>
      <xdr:rowOff>520870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9349741" y="1720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152400</xdr:colOff>
      <xdr:row>43</xdr:row>
      <xdr:rowOff>153314</xdr:rowOff>
    </xdr:from>
    <xdr:to>
      <xdr:col>12</xdr:col>
      <xdr:colOff>230600</xdr:colOff>
      <xdr:row>44</xdr:row>
      <xdr:rowOff>42867</xdr:rowOff>
    </xdr:to>
    <xdr:sp macro="" textlink="">
      <xdr:nvSpPr>
        <xdr:cNvPr id="9" name="Isosceles Triangl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9349740" y="19821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788270</xdr:colOff>
      <xdr:row>43</xdr:row>
      <xdr:rowOff>53340</xdr:rowOff>
    </xdr:from>
    <xdr:to>
      <xdr:col>3</xdr:col>
      <xdr:colOff>860588</xdr:colOff>
      <xdr:row>43</xdr:row>
      <xdr:rowOff>133270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2302110" y="18821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43</xdr:row>
      <xdr:rowOff>43919</xdr:rowOff>
    </xdr:from>
    <xdr:to>
      <xdr:col>12</xdr:col>
      <xdr:colOff>382439</xdr:colOff>
      <xdr:row>43</xdr:row>
      <xdr:rowOff>124630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9502141" y="18727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304800</xdr:colOff>
      <xdr:row>44</xdr:row>
      <xdr:rowOff>122834</xdr:rowOff>
    </xdr:from>
    <xdr:to>
      <xdr:col>12</xdr:col>
      <xdr:colOff>383000</xdr:colOff>
      <xdr:row>45</xdr:row>
      <xdr:rowOff>12387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9502140" y="21345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788270</xdr:colOff>
      <xdr:row>44</xdr:row>
      <xdr:rowOff>45720</xdr:rowOff>
    </xdr:from>
    <xdr:to>
      <xdr:col>3</xdr:col>
      <xdr:colOff>860588</xdr:colOff>
      <xdr:row>44</xdr:row>
      <xdr:rowOff>125650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2302110" y="20574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457201</xdr:colOff>
      <xdr:row>44</xdr:row>
      <xdr:rowOff>13439</xdr:rowOff>
    </xdr:from>
    <xdr:to>
      <xdr:col>12</xdr:col>
      <xdr:colOff>534839</xdr:colOff>
      <xdr:row>44</xdr:row>
      <xdr:rowOff>94150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9654541" y="20251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457200</xdr:colOff>
      <xdr:row>45</xdr:row>
      <xdr:rowOff>92354</xdr:rowOff>
    </xdr:from>
    <xdr:to>
      <xdr:col>12</xdr:col>
      <xdr:colOff>535400</xdr:colOff>
      <xdr:row>45</xdr:row>
      <xdr:rowOff>164787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9654540" y="22869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788270</xdr:colOff>
      <xdr:row>45</xdr:row>
      <xdr:rowOff>68580</xdr:rowOff>
    </xdr:from>
    <xdr:to>
      <xdr:col>3</xdr:col>
      <xdr:colOff>860588</xdr:colOff>
      <xdr:row>45</xdr:row>
      <xdr:rowOff>148510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2302110" y="22631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1</xdr:colOff>
      <xdr:row>44</xdr:row>
      <xdr:rowOff>165839</xdr:rowOff>
    </xdr:from>
    <xdr:to>
      <xdr:col>13</xdr:col>
      <xdr:colOff>77639</xdr:colOff>
      <xdr:row>45</xdr:row>
      <xdr:rowOff>63670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9806941" y="21775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0</xdr:colOff>
      <xdr:row>46</xdr:row>
      <xdr:rowOff>61874</xdr:rowOff>
    </xdr:from>
    <xdr:to>
      <xdr:col>13</xdr:col>
      <xdr:colOff>78200</xdr:colOff>
      <xdr:row>46</xdr:row>
      <xdr:rowOff>134307</xdr:rowOff>
    </xdr:to>
    <xdr:sp macro="" textlink="">
      <xdr:nvSpPr>
        <xdr:cNvPr id="18" name="Isosceles Triangl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9806940" y="24393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8490</xdr:colOff>
      <xdr:row>43</xdr:row>
      <xdr:rowOff>60960</xdr:rowOff>
    </xdr:from>
    <xdr:to>
      <xdr:col>13</xdr:col>
      <xdr:colOff>80808</xdr:colOff>
      <xdr:row>43</xdr:row>
      <xdr:rowOff>140890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9815430" y="18897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152401</xdr:colOff>
      <xdr:row>45</xdr:row>
      <xdr:rowOff>135359</xdr:rowOff>
    </xdr:from>
    <xdr:to>
      <xdr:col>13</xdr:col>
      <xdr:colOff>230039</xdr:colOff>
      <xdr:row>46</xdr:row>
      <xdr:rowOff>33190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9959341" y="23299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152400</xdr:colOff>
      <xdr:row>48</xdr:row>
      <xdr:rowOff>31394</xdr:rowOff>
    </xdr:from>
    <xdr:to>
      <xdr:col>13</xdr:col>
      <xdr:colOff>230600</xdr:colOff>
      <xdr:row>48</xdr:row>
      <xdr:rowOff>103827</xdr:rowOff>
    </xdr:to>
    <xdr:sp macro="" textlink="">
      <xdr:nvSpPr>
        <xdr:cNvPr id="21" name="Isosceles Triangle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9959340" y="25917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160890</xdr:colOff>
      <xdr:row>44</xdr:row>
      <xdr:rowOff>30480</xdr:rowOff>
    </xdr:from>
    <xdr:to>
      <xdr:col>13</xdr:col>
      <xdr:colOff>233208</xdr:colOff>
      <xdr:row>44</xdr:row>
      <xdr:rowOff>110410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9967830" y="20421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304801</xdr:colOff>
      <xdr:row>46</xdr:row>
      <xdr:rowOff>104879</xdr:rowOff>
    </xdr:from>
    <xdr:to>
      <xdr:col>13</xdr:col>
      <xdr:colOff>382439</xdr:colOff>
      <xdr:row>47</xdr:row>
      <xdr:rowOff>2710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0111741" y="248231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304800</xdr:colOff>
      <xdr:row>49</xdr:row>
      <xdr:rowOff>914</xdr:rowOff>
    </xdr:from>
    <xdr:to>
      <xdr:col>13</xdr:col>
      <xdr:colOff>383000</xdr:colOff>
      <xdr:row>49</xdr:row>
      <xdr:rowOff>73347</xdr:rowOff>
    </xdr:to>
    <xdr:sp macro="" textlink="">
      <xdr:nvSpPr>
        <xdr:cNvPr id="24" name="Isosceles Triangle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10111740" y="274411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13</xdr:col>
      <xdr:colOff>313290</xdr:colOff>
      <xdr:row>45</xdr:row>
      <xdr:rowOff>0</xdr:rowOff>
    </xdr:from>
    <xdr:to>
      <xdr:col>13</xdr:col>
      <xdr:colOff>385608</xdr:colOff>
      <xdr:row>45</xdr:row>
      <xdr:rowOff>79930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10120230" y="21945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5</xdr:col>
      <xdr:colOff>68873</xdr:colOff>
      <xdr:row>9</xdr:row>
      <xdr:rowOff>281354</xdr:rowOff>
    </xdr:from>
    <xdr:ext cx="198137" cy="251482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2565" y="2354873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785329</xdr:colOff>
      <xdr:row>11</xdr:row>
      <xdr:rowOff>54254</xdr:rowOff>
    </xdr:from>
    <xdr:to>
      <xdr:col>3</xdr:col>
      <xdr:colOff>863529</xdr:colOff>
      <xdr:row>11</xdr:row>
      <xdr:rowOff>126687</xdr:rowOff>
    </xdr:to>
    <xdr:sp macro="" textlink="">
      <xdr:nvSpPr>
        <xdr:cNvPr id="29" name="Isosceles Triangle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/>
      </xdr:nvSpPr>
      <xdr:spPr>
        <a:xfrm>
          <a:off x="2294089" y="883249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765410</xdr:colOff>
      <xdr:row>7</xdr:row>
      <xdr:rowOff>266700</xdr:rowOff>
    </xdr:from>
    <xdr:to>
      <xdr:col>3</xdr:col>
      <xdr:colOff>837728</xdr:colOff>
      <xdr:row>7</xdr:row>
      <xdr:rowOff>346630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/>
      </xdr:nvSpPr>
      <xdr:spPr>
        <a:xfrm>
          <a:off x="2274170" y="154686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773030</xdr:colOff>
      <xdr:row>9</xdr:row>
      <xdr:rowOff>396240</xdr:rowOff>
    </xdr:from>
    <xdr:to>
      <xdr:col>3</xdr:col>
      <xdr:colOff>845348</xdr:colOff>
      <xdr:row>9</xdr:row>
      <xdr:rowOff>476170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/>
      </xdr:nvSpPr>
      <xdr:spPr>
        <a:xfrm>
          <a:off x="2281790" y="228600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oneCellAnchor>
    <xdr:from>
      <xdr:col>2</xdr:col>
      <xdr:colOff>160020</xdr:colOff>
      <xdr:row>13</xdr:row>
      <xdr:rowOff>160020</xdr:rowOff>
    </xdr:from>
    <xdr:ext cx="198137" cy="251482"/>
    <xdr:pic>
      <xdr:nvPicPr>
        <xdr:cNvPr id="31" name="Picture 30">
          <a:extLst>
            <a:ext uri="{FF2B5EF4-FFF2-40B4-BE49-F238E27FC236}">
              <a16:creationId xmlns:a16="http://schemas.microsoft.com/office/drawing/2014/main" id="{0C90104C-39FC-4162-B782-2D53ABEA5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2910840"/>
          <a:ext cx="198137" cy="251482"/>
        </a:xfrm>
        <a:prstGeom prst="rect">
          <a:avLst/>
        </a:prstGeom>
      </xdr:spPr>
    </xdr:pic>
    <xdr:clientData/>
  </xdr:oneCellAnchor>
  <xdr:twoCellAnchor>
    <xdr:from>
      <xdr:col>3</xdr:col>
      <xdr:colOff>754380</xdr:colOff>
      <xdr:row>6</xdr:row>
      <xdr:rowOff>60960</xdr:rowOff>
    </xdr:from>
    <xdr:to>
      <xdr:col>3</xdr:col>
      <xdr:colOff>832580</xdr:colOff>
      <xdr:row>6</xdr:row>
      <xdr:rowOff>133393</xdr:rowOff>
    </xdr:to>
    <xdr:sp macro="" textlink="">
      <xdr:nvSpPr>
        <xdr:cNvPr id="26" name="Isosceles Triangle 25">
          <a:extLst>
            <a:ext uri="{FF2B5EF4-FFF2-40B4-BE49-F238E27FC236}">
              <a16:creationId xmlns:a16="http://schemas.microsoft.com/office/drawing/2014/main" id="{A41A3396-4599-49A9-AAFC-271FE1824223}"/>
            </a:ext>
          </a:extLst>
        </xdr:cNvPr>
        <xdr:cNvSpPr/>
      </xdr:nvSpPr>
      <xdr:spPr>
        <a:xfrm>
          <a:off x="2263140" y="1158240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759402</xdr:colOff>
      <xdr:row>8</xdr:row>
      <xdr:rowOff>52168</xdr:rowOff>
    </xdr:from>
    <xdr:to>
      <xdr:col>3</xdr:col>
      <xdr:colOff>831720</xdr:colOff>
      <xdr:row>8</xdr:row>
      <xdr:rowOff>132098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CD3AA1F1-BCAD-4DA7-B334-121B80D37F7C}"/>
            </a:ext>
          </a:extLst>
        </xdr:cNvPr>
        <xdr:cNvSpPr/>
      </xdr:nvSpPr>
      <xdr:spPr>
        <a:xfrm>
          <a:off x="2261421" y="1942514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1424354</xdr:colOff>
      <xdr:row>13</xdr:row>
      <xdr:rowOff>114994</xdr:rowOff>
    </xdr:from>
    <xdr:to>
      <xdr:col>5</xdr:col>
      <xdr:colOff>60667</xdr:colOff>
      <xdr:row>16</xdr:row>
      <xdr:rowOff>60220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DD08128-F78E-4863-A31A-4301843E4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369" y="3204025"/>
          <a:ext cx="1148862" cy="477013"/>
        </a:xfrm>
        <a:prstGeom prst="rect">
          <a:avLst/>
        </a:prstGeom>
      </xdr:spPr>
    </xdr:pic>
    <xdr:clientData/>
  </xdr:twoCellAnchor>
  <xdr:twoCellAnchor>
    <xdr:from>
      <xdr:col>3</xdr:col>
      <xdr:colOff>776254</xdr:colOff>
      <xdr:row>10</xdr:row>
      <xdr:rowOff>47478</xdr:rowOff>
    </xdr:from>
    <xdr:to>
      <xdr:col>3</xdr:col>
      <xdr:colOff>848572</xdr:colOff>
      <xdr:row>10</xdr:row>
      <xdr:rowOff>127408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F037C236-18B3-48C7-AAF0-7D6DB504F8A0}"/>
            </a:ext>
          </a:extLst>
        </xdr:cNvPr>
        <xdr:cNvSpPr/>
      </xdr:nvSpPr>
      <xdr:spPr>
        <a:xfrm>
          <a:off x="2278273" y="297092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773711</xdr:colOff>
      <xdr:row>41</xdr:row>
      <xdr:rowOff>59159</xdr:rowOff>
    </xdr:from>
    <xdr:to>
      <xdr:col>3</xdr:col>
      <xdr:colOff>851349</xdr:colOff>
      <xdr:row>41</xdr:row>
      <xdr:rowOff>139870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2278661" y="114500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776371</xdr:colOff>
      <xdr:row>42</xdr:row>
      <xdr:rowOff>259080</xdr:rowOff>
    </xdr:from>
    <xdr:to>
      <xdr:col>3</xdr:col>
      <xdr:colOff>848689</xdr:colOff>
      <xdr:row>42</xdr:row>
      <xdr:rowOff>339010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2281321" y="1525905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152401</xdr:colOff>
      <xdr:row>42</xdr:row>
      <xdr:rowOff>257279</xdr:rowOff>
    </xdr:from>
    <xdr:to>
      <xdr:col>11</xdr:col>
      <xdr:colOff>230039</xdr:colOff>
      <xdr:row>42</xdr:row>
      <xdr:rowOff>337990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/>
      </xdr:nvSpPr>
      <xdr:spPr>
        <a:xfrm>
          <a:off x="8740141" y="15374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773430</xdr:colOff>
      <xdr:row>43</xdr:row>
      <xdr:rowOff>62826</xdr:rowOff>
    </xdr:from>
    <xdr:to>
      <xdr:col>3</xdr:col>
      <xdr:colOff>851630</xdr:colOff>
      <xdr:row>43</xdr:row>
      <xdr:rowOff>135259</xdr:rowOff>
    </xdr:to>
    <xdr:sp macro="" textlink="">
      <xdr:nvSpPr>
        <xdr:cNvPr id="27" name="Isosceles Triangle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/>
      </xdr:nvSpPr>
      <xdr:spPr>
        <a:xfrm>
          <a:off x="2278380" y="1901151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160890</xdr:colOff>
      <xdr:row>41</xdr:row>
      <xdr:rowOff>152400</xdr:rowOff>
    </xdr:from>
    <xdr:to>
      <xdr:col>11</xdr:col>
      <xdr:colOff>233208</xdr:colOff>
      <xdr:row>42</xdr:row>
      <xdr:rowOff>49450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/>
      </xdr:nvSpPr>
      <xdr:spPr>
        <a:xfrm>
          <a:off x="8748630" y="12496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304801</xdr:colOff>
      <xdr:row>42</xdr:row>
      <xdr:rowOff>409679</xdr:rowOff>
    </xdr:from>
    <xdr:to>
      <xdr:col>11</xdr:col>
      <xdr:colOff>382439</xdr:colOff>
      <xdr:row>42</xdr:row>
      <xdr:rowOff>490390</xdr:rowOff>
    </xdr:to>
    <xdr:sp macro="" textlink="">
      <xdr:nvSpPr>
        <xdr:cNvPr id="29" name="Oval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/>
      </xdr:nvSpPr>
      <xdr:spPr>
        <a:xfrm>
          <a:off x="8892541" y="16898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304800</xdr:colOff>
      <xdr:row>43</xdr:row>
      <xdr:rowOff>99974</xdr:rowOff>
    </xdr:from>
    <xdr:to>
      <xdr:col>11</xdr:col>
      <xdr:colOff>383000</xdr:colOff>
      <xdr:row>43</xdr:row>
      <xdr:rowOff>172407</xdr:rowOff>
    </xdr:to>
    <xdr:sp macro="" textlink="">
      <xdr:nvSpPr>
        <xdr:cNvPr id="30" name="Isosceles Triangle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/>
      </xdr:nvSpPr>
      <xdr:spPr>
        <a:xfrm>
          <a:off x="8892540" y="19516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313290</xdr:colOff>
      <xdr:row>42</xdr:row>
      <xdr:rowOff>121920</xdr:rowOff>
    </xdr:from>
    <xdr:to>
      <xdr:col>11</xdr:col>
      <xdr:colOff>385608</xdr:colOff>
      <xdr:row>42</xdr:row>
      <xdr:rowOff>201850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/>
      </xdr:nvSpPr>
      <xdr:spPr>
        <a:xfrm>
          <a:off x="8901030" y="14020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457201</xdr:colOff>
      <xdr:row>42</xdr:row>
      <xdr:rowOff>562079</xdr:rowOff>
    </xdr:from>
    <xdr:to>
      <xdr:col>11</xdr:col>
      <xdr:colOff>534839</xdr:colOff>
      <xdr:row>43</xdr:row>
      <xdr:rowOff>71290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/>
      </xdr:nvSpPr>
      <xdr:spPr>
        <a:xfrm>
          <a:off x="9044941" y="18422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457200</xdr:colOff>
      <xdr:row>45</xdr:row>
      <xdr:rowOff>69494</xdr:rowOff>
    </xdr:from>
    <xdr:to>
      <xdr:col>11</xdr:col>
      <xdr:colOff>535400</xdr:colOff>
      <xdr:row>45</xdr:row>
      <xdr:rowOff>141927</xdr:rowOff>
    </xdr:to>
    <xdr:sp macro="" textlink="">
      <xdr:nvSpPr>
        <xdr:cNvPr id="33" name="Isosceles Triangle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/>
      </xdr:nvSpPr>
      <xdr:spPr>
        <a:xfrm>
          <a:off x="9044940" y="21040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11</xdr:col>
      <xdr:colOff>465690</xdr:colOff>
      <xdr:row>42</xdr:row>
      <xdr:rowOff>274320</xdr:rowOff>
    </xdr:from>
    <xdr:to>
      <xdr:col>11</xdr:col>
      <xdr:colOff>538008</xdr:colOff>
      <xdr:row>42</xdr:row>
      <xdr:rowOff>354250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>
          <a:off x="9053430" y="15544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</xdr:colOff>
      <xdr:row>43</xdr:row>
      <xdr:rowOff>142979</xdr:rowOff>
    </xdr:from>
    <xdr:to>
      <xdr:col>12</xdr:col>
      <xdr:colOff>77639</xdr:colOff>
      <xdr:row>45</xdr:row>
      <xdr:rowOff>40810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/>
      </xdr:nvSpPr>
      <xdr:spPr>
        <a:xfrm>
          <a:off x="9197341" y="19946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0</xdr:colOff>
      <xdr:row>46</xdr:row>
      <xdr:rowOff>39014</xdr:rowOff>
    </xdr:from>
    <xdr:to>
      <xdr:col>12</xdr:col>
      <xdr:colOff>78200</xdr:colOff>
      <xdr:row>46</xdr:row>
      <xdr:rowOff>111447</xdr:rowOff>
    </xdr:to>
    <xdr:sp macro="" textlink="">
      <xdr:nvSpPr>
        <xdr:cNvPr id="36" name="Isosceles Triangle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/>
      </xdr:nvSpPr>
      <xdr:spPr>
        <a:xfrm>
          <a:off x="9197340" y="22564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8490</xdr:colOff>
      <xdr:row>42</xdr:row>
      <xdr:rowOff>426720</xdr:rowOff>
    </xdr:from>
    <xdr:to>
      <xdr:col>12</xdr:col>
      <xdr:colOff>80808</xdr:colOff>
      <xdr:row>42</xdr:row>
      <xdr:rowOff>506650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>
          <a:off x="9205830" y="17068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152401</xdr:colOff>
      <xdr:row>45</xdr:row>
      <xdr:rowOff>112499</xdr:rowOff>
    </xdr:from>
    <xdr:to>
      <xdr:col>12</xdr:col>
      <xdr:colOff>230039</xdr:colOff>
      <xdr:row>46</xdr:row>
      <xdr:rowOff>10330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>
          <a:off x="9349741" y="21470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152400</xdr:colOff>
      <xdr:row>47</xdr:row>
      <xdr:rowOff>8534</xdr:rowOff>
    </xdr:from>
    <xdr:to>
      <xdr:col>12</xdr:col>
      <xdr:colOff>230600</xdr:colOff>
      <xdr:row>47</xdr:row>
      <xdr:rowOff>80967</xdr:rowOff>
    </xdr:to>
    <xdr:sp macro="" textlink="">
      <xdr:nvSpPr>
        <xdr:cNvPr id="39" name="Isosceles Triangle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/>
      </xdr:nvSpPr>
      <xdr:spPr>
        <a:xfrm>
          <a:off x="9349740" y="24088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160890</xdr:colOff>
      <xdr:row>43</xdr:row>
      <xdr:rowOff>7620</xdr:rowOff>
    </xdr:from>
    <xdr:to>
      <xdr:col>12</xdr:col>
      <xdr:colOff>233208</xdr:colOff>
      <xdr:row>43</xdr:row>
      <xdr:rowOff>87550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>
          <a:off x="9358230" y="18592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304801</xdr:colOff>
      <xdr:row>46</xdr:row>
      <xdr:rowOff>82019</xdr:rowOff>
    </xdr:from>
    <xdr:to>
      <xdr:col>12</xdr:col>
      <xdr:colOff>382439</xdr:colOff>
      <xdr:row>46</xdr:row>
      <xdr:rowOff>162730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>
          <a:off x="9502141" y="22994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304800</xdr:colOff>
      <xdr:row>47</xdr:row>
      <xdr:rowOff>160934</xdr:rowOff>
    </xdr:from>
    <xdr:to>
      <xdr:col>12</xdr:col>
      <xdr:colOff>383000</xdr:colOff>
      <xdr:row>48</xdr:row>
      <xdr:rowOff>50487</xdr:rowOff>
    </xdr:to>
    <xdr:sp macro="" textlink="">
      <xdr:nvSpPr>
        <xdr:cNvPr id="42" name="Isosceles Triangle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/>
      </xdr:nvSpPr>
      <xdr:spPr>
        <a:xfrm>
          <a:off x="9502140" y="2561234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12</xdr:col>
      <xdr:colOff>313290</xdr:colOff>
      <xdr:row>43</xdr:row>
      <xdr:rowOff>160020</xdr:rowOff>
    </xdr:from>
    <xdr:to>
      <xdr:col>12</xdr:col>
      <xdr:colOff>385608</xdr:colOff>
      <xdr:row>45</xdr:row>
      <xdr:rowOff>57070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9510630" y="20116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773711</xdr:colOff>
      <xdr:row>6</xdr:row>
      <xdr:rowOff>59159</xdr:rowOff>
    </xdr:from>
    <xdr:to>
      <xdr:col>3</xdr:col>
      <xdr:colOff>851349</xdr:colOff>
      <xdr:row>6</xdr:row>
      <xdr:rowOff>139870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2282471" y="7557239"/>
          <a:ext cx="77638" cy="80711"/>
        </a:xfrm>
        <a:prstGeom prst="ellipse">
          <a:avLst/>
        </a:prstGeom>
        <a:solidFill>
          <a:srgbClr val="4472C4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776371</xdr:colOff>
      <xdr:row>7</xdr:row>
      <xdr:rowOff>259080</xdr:rowOff>
    </xdr:from>
    <xdr:to>
      <xdr:col>3</xdr:col>
      <xdr:colOff>848689</xdr:colOff>
      <xdr:row>7</xdr:row>
      <xdr:rowOff>339010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2289485" y="155448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773430</xdr:colOff>
      <xdr:row>8</xdr:row>
      <xdr:rowOff>62826</xdr:rowOff>
    </xdr:from>
    <xdr:to>
      <xdr:col>3</xdr:col>
      <xdr:colOff>851630</xdr:colOff>
      <xdr:row>8</xdr:row>
      <xdr:rowOff>135259</xdr:rowOff>
    </xdr:to>
    <xdr:sp macro="" textlink="">
      <xdr:nvSpPr>
        <xdr:cNvPr id="44" name="Isosceles Triangle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/>
      </xdr:nvSpPr>
      <xdr:spPr>
        <a:xfrm>
          <a:off x="2282190" y="8315286"/>
          <a:ext cx="78200" cy="72433"/>
        </a:xfrm>
        <a:prstGeom prst="triangle">
          <a:avLst/>
        </a:prstGeom>
        <a:solidFill>
          <a:srgbClr val="70AD47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>
    <xdr:from>
      <xdr:col>3</xdr:col>
      <xdr:colOff>772017</xdr:colOff>
      <xdr:row>40</xdr:row>
      <xdr:rowOff>129540</xdr:rowOff>
    </xdr:from>
    <xdr:to>
      <xdr:col>3</xdr:col>
      <xdr:colOff>844335</xdr:colOff>
      <xdr:row>41</xdr:row>
      <xdr:rowOff>24413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E07D36F-385B-4566-9AC7-25B320E1BB17}"/>
            </a:ext>
          </a:extLst>
        </xdr:cNvPr>
        <xdr:cNvSpPr/>
      </xdr:nvSpPr>
      <xdr:spPr>
        <a:xfrm>
          <a:off x="2285131" y="7940040"/>
          <a:ext cx="72318" cy="79930"/>
        </a:xfrm>
        <a:prstGeom prst="rect">
          <a:avLst/>
        </a:prstGeom>
        <a:solidFill>
          <a:srgbClr val="ED7D31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 defTabSz="685800"/>
          <a:endParaRPr lang="en-US" sz="60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4</xdr:col>
      <xdr:colOff>1328058</xdr:colOff>
      <xdr:row>10</xdr:row>
      <xdr:rowOff>146957</xdr:rowOff>
    </xdr:from>
    <xdr:to>
      <xdr:col>5</xdr:col>
      <xdr:colOff>60361</xdr:colOff>
      <xdr:row>13</xdr:row>
      <xdr:rowOff>77867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E5BCE7-18BA-4736-91D5-47403A54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6329" y="2220686"/>
          <a:ext cx="1170703" cy="486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D7D31"/>
      </a:accent1>
      <a:accent2>
        <a:srgbClr val="5B9BD5"/>
      </a:accent2>
      <a:accent3>
        <a:srgbClr val="70AD47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"/>
  <sheetViews>
    <sheetView showGridLines="0" zoomScaleNormal="100" workbookViewId="0">
      <selection activeCell="H16" sqref="H16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51.5546875" bestFit="1" customWidth="1"/>
    <col min="11" max="11" width="19" customWidth="1"/>
  </cols>
  <sheetData>
    <row r="1" spans="1:10" x14ac:dyDescent="0.3">
      <c r="A1" t="s">
        <v>140</v>
      </c>
    </row>
    <row r="2" spans="1:10" ht="14.4" customHeight="1" x14ac:dyDescent="0.3">
      <c r="B2" s="172">
        <v>1</v>
      </c>
      <c r="C2" s="172"/>
      <c r="E2" s="124" t="s">
        <v>133</v>
      </c>
      <c r="F2" s="5"/>
      <c r="G2" s="5"/>
    </row>
    <row r="3" spans="1:10" ht="14.4" customHeight="1" x14ac:dyDescent="0.3">
      <c r="B3" s="172"/>
      <c r="C3" s="172"/>
      <c r="E3" s="125" t="s">
        <v>126</v>
      </c>
      <c r="F3" s="5"/>
      <c r="G3" s="5"/>
    </row>
    <row r="4" spans="1:10" ht="14.4" customHeight="1" x14ac:dyDescent="0.3">
      <c r="B4" s="172"/>
      <c r="C4" s="172"/>
      <c r="D4" s="67"/>
      <c r="E4" s="67"/>
    </row>
    <row r="5" spans="1:10" x14ac:dyDescent="0.3">
      <c r="E5" s="9"/>
      <c r="H5" t="s">
        <v>95</v>
      </c>
    </row>
    <row r="6" spans="1:10" x14ac:dyDescent="0.3">
      <c r="B6" s="173" t="s">
        <v>4</v>
      </c>
      <c r="C6" s="173"/>
      <c r="D6" s="51" t="s">
        <v>5</v>
      </c>
      <c r="E6" s="12" t="s">
        <v>6</v>
      </c>
    </row>
    <row r="7" spans="1:10" x14ac:dyDescent="0.3">
      <c r="B7" s="57">
        <v>0.41666666666666669</v>
      </c>
      <c r="C7" s="57">
        <v>0.5</v>
      </c>
      <c r="D7" s="56">
        <v>5</v>
      </c>
      <c r="E7" s="24" t="s">
        <v>124</v>
      </c>
      <c r="H7" t="s">
        <v>97</v>
      </c>
    </row>
    <row r="8" spans="1:10" x14ac:dyDescent="0.3">
      <c r="B8" s="57">
        <f>B7+TIME(0,$D7,0)</f>
        <v>0.4201388888888889</v>
      </c>
      <c r="C8" s="57">
        <f>C7+TIME(0,$D7,0)</f>
        <v>0.50347222222222221</v>
      </c>
      <c r="D8" s="56">
        <v>5</v>
      </c>
      <c r="E8" s="24" t="s">
        <v>69</v>
      </c>
      <c r="H8" t="s">
        <v>97</v>
      </c>
      <c r="I8" t="s">
        <v>98</v>
      </c>
      <c r="J8">
        <f>SUMIF(H$7:H$12,"=p",D$7:D$12)</f>
        <v>0</v>
      </c>
    </row>
    <row r="9" spans="1:10" x14ac:dyDescent="0.3">
      <c r="B9" s="57">
        <f t="shared" ref="B9:B12" si="0">B8+TIME(0,$D8,0)</f>
        <v>0.4236111111111111</v>
      </c>
      <c r="C9" s="57">
        <f t="shared" ref="C9:C12" si="1">C8+TIME(0,$D8,0)</f>
        <v>0.50694444444444442</v>
      </c>
      <c r="D9" s="56">
        <v>20</v>
      </c>
      <c r="E9" s="24" t="s">
        <v>68</v>
      </c>
      <c r="H9" t="s">
        <v>97</v>
      </c>
      <c r="I9" s="77" t="s">
        <v>96</v>
      </c>
      <c r="J9">
        <f>SUMIF(H$7:H$12,"=t",D$7:D$12)</f>
        <v>65</v>
      </c>
    </row>
    <row r="10" spans="1:10" x14ac:dyDescent="0.3">
      <c r="B10" s="57">
        <f t="shared" si="0"/>
        <v>0.4375</v>
      </c>
      <c r="C10" s="57">
        <f t="shared" si="1"/>
        <v>0.52083333333333326</v>
      </c>
      <c r="D10" s="122">
        <v>25</v>
      </c>
      <c r="E10" s="52" t="s">
        <v>115</v>
      </c>
      <c r="H10" t="s">
        <v>96</v>
      </c>
      <c r="I10" t="s">
        <v>97</v>
      </c>
      <c r="J10">
        <f>SUMIF(H$7:H$12,"=a",D$7:D$12)</f>
        <v>45</v>
      </c>
    </row>
    <row r="11" spans="1:10" ht="43.2" x14ac:dyDescent="0.3">
      <c r="B11" s="80">
        <f t="shared" si="0"/>
        <v>0.4548611111111111</v>
      </c>
      <c r="C11" s="80">
        <f t="shared" si="1"/>
        <v>0.53819444444444442</v>
      </c>
      <c r="D11" s="161">
        <v>40</v>
      </c>
      <c r="E11" s="160" t="s">
        <v>176</v>
      </c>
      <c r="H11" t="s">
        <v>96</v>
      </c>
    </row>
    <row r="12" spans="1:10" x14ac:dyDescent="0.3">
      <c r="B12" s="80">
        <f t="shared" si="0"/>
        <v>0.4826388888888889</v>
      </c>
      <c r="C12" s="80">
        <f t="shared" si="1"/>
        <v>0.56597222222222221</v>
      </c>
      <c r="D12" s="56">
        <v>15</v>
      </c>
      <c r="E12" s="24" t="s">
        <v>81</v>
      </c>
      <c r="H12" t="s">
        <v>97</v>
      </c>
    </row>
    <row r="13" spans="1:10" hidden="1" x14ac:dyDescent="0.3">
      <c r="C13" s="66" t="s">
        <v>14</v>
      </c>
      <c r="D13" s="9">
        <f>SUM(D7:D12)</f>
        <v>110</v>
      </c>
    </row>
    <row r="15" spans="1:10" x14ac:dyDescent="0.3">
      <c r="C15" s="5"/>
      <c r="D15" s="4"/>
      <c r="E15" s="4"/>
    </row>
    <row r="16" spans="1:10" ht="25.8" x14ac:dyDescent="0.5">
      <c r="C16" s="85"/>
      <c r="D16" s="86" t="s">
        <v>123</v>
      </c>
      <c r="E16" s="4"/>
    </row>
    <row r="17" spans="1:8" ht="18" x14ac:dyDescent="0.35">
      <c r="B17" s="145"/>
    </row>
    <row r="18" spans="1:8" x14ac:dyDescent="0.3">
      <c r="B18" s="49"/>
    </row>
    <row r="21" spans="1:8" x14ac:dyDescent="0.3">
      <c r="B21" s="172">
        <v>1</v>
      </c>
      <c r="C21" s="172"/>
      <c r="E21" s="2" t="s">
        <v>83</v>
      </c>
      <c r="F21" s="5"/>
      <c r="G21" s="5"/>
    </row>
    <row r="22" spans="1:8" x14ac:dyDescent="0.3">
      <c r="B22" s="172"/>
      <c r="C22" s="172"/>
      <c r="E22" s="7" t="s">
        <v>84</v>
      </c>
      <c r="F22" s="5"/>
      <c r="G22" s="5"/>
    </row>
    <row r="23" spans="1:8" ht="14.4" customHeight="1" x14ac:dyDescent="0.3">
      <c r="B23" s="172"/>
      <c r="C23" s="172"/>
      <c r="D23" s="67"/>
      <c r="E23" s="23" t="s">
        <v>2</v>
      </c>
    </row>
    <row r="24" spans="1:8" ht="14.4" customHeight="1" x14ac:dyDescent="0.3">
      <c r="A24" t="s">
        <v>109</v>
      </c>
    </row>
    <row r="25" spans="1:8" ht="14.4" customHeight="1" x14ac:dyDescent="0.3">
      <c r="A25" t="s">
        <v>110</v>
      </c>
      <c r="E25" s="9" t="s">
        <v>3</v>
      </c>
      <c r="H25" t="s">
        <v>95</v>
      </c>
    </row>
    <row r="26" spans="1:8" x14ac:dyDescent="0.3">
      <c r="B26" s="173" t="s">
        <v>4</v>
      </c>
      <c r="C26" s="173"/>
      <c r="D26" s="51" t="s">
        <v>5</v>
      </c>
      <c r="E26" s="12" t="s">
        <v>6</v>
      </c>
    </row>
    <row r="27" spans="1:8" x14ac:dyDescent="0.3">
      <c r="B27" s="57">
        <v>0.41666666666666669</v>
      </c>
      <c r="C27" s="57">
        <v>0.5</v>
      </c>
      <c r="D27" s="1">
        <v>5</v>
      </c>
      <c r="E27" s="52" t="s">
        <v>7</v>
      </c>
      <c r="H27" t="s">
        <v>97</v>
      </c>
    </row>
    <row r="28" spans="1:8" x14ac:dyDescent="0.3">
      <c r="B28" s="57">
        <f>B27+TIME(0,$D27,0)</f>
        <v>0.4201388888888889</v>
      </c>
      <c r="C28" s="57">
        <f>C27+TIME(0,$D27,0)</f>
        <v>0.50347222222222221</v>
      </c>
      <c r="D28" s="1">
        <v>5</v>
      </c>
      <c r="E28" s="52" t="s">
        <v>69</v>
      </c>
      <c r="H28" t="s">
        <v>97</v>
      </c>
    </row>
    <row r="29" spans="1:8" x14ac:dyDescent="0.3">
      <c r="B29" s="57">
        <f t="shared" ref="B29" si="2">B28+TIME(0,D28,0)</f>
        <v>0.4236111111111111</v>
      </c>
      <c r="C29" s="57">
        <f t="shared" ref="C29:C34" si="3">C28+TIME(0,$D28,0)</f>
        <v>0.50694444444444442</v>
      </c>
      <c r="D29" s="1">
        <v>15</v>
      </c>
      <c r="E29" s="52" t="s">
        <v>68</v>
      </c>
      <c r="H29" t="s">
        <v>97</v>
      </c>
    </row>
    <row r="30" spans="1:8" x14ac:dyDescent="0.3">
      <c r="B30" s="57">
        <f t="shared" ref="B30" si="4">B29+TIME(0,D29,0)</f>
        <v>0.43402777777777779</v>
      </c>
      <c r="C30" s="57">
        <f t="shared" si="3"/>
        <v>0.51736111111111105</v>
      </c>
      <c r="D30" s="1">
        <v>5</v>
      </c>
      <c r="E30" s="52" t="s">
        <v>117</v>
      </c>
      <c r="H30" t="s">
        <v>96</v>
      </c>
    </row>
    <row r="31" spans="1:8" x14ac:dyDescent="0.3">
      <c r="B31" s="60"/>
      <c r="C31" s="60"/>
      <c r="D31" s="9"/>
      <c r="E31" s="43"/>
    </row>
    <row r="32" spans="1:8" x14ac:dyDescent="0.3">
      <c r="D32" s="9"/>
      <c r="E32" s="44" t="s">
        <v>9</v>
      </c>
    </row>
    <row r="33" spans="2:10" x14ac:dyDescent="0.3">
      <c r="B33" s="57">
        <f>B30+TIME(0,D30,0)</f>
        <v>0.4375</v>
      </c>
      <c r="C33" s="57">
        <f>C30+TIME(0,$D30,0)</f>
        <v>0.52083333333333326</v>
      </c>
      <c r="D33" s="102">
        <v>5</v>
      </c>
      <c r="E33" s="45" t="s">
        <v>114</v>
      </c>
      <c r="H33" t="s">
        <v>96</v>
      </c>
    </row>
    <row r="34" spans="2:10" x14ac:dyDescent="0.3">
      <c r="B34" s="57">
        <f t="shared" ref="B34" si="5">B33+TIME(0,D33,0)</f>
        <v>0.44097222222222221</v>
      </c>
      <c r="C34" s="57">
        <f t="shared" si="3"/>
        <v>0.52430555555555547</v>
      </c>
      <c r="D34" s="1">
        <v>20</v>
      </c>
      <c r="E34" s="45" t="s">
        <v>115</v>
      </c>
      <c r="H34" t="s">
        <v>96</v>
      </c>
    </row>
    <row r="35" spans="2:10" x14ac:dyDescent="0.3">
      <c r="B35" s="60"/>
      <c r="C35" s="60"/>
      <c r="D35" s="9"/>
      <c r="E35" s="43"/>
      <c r="I35" t="s">
        <v>98</v>
      </c>
      <c r="J35">
        <f ca="1">SUMIF(H$27:H$45,"=p",D$27:D$44)</f>
        <v>45</v>
      </c>
    </row>
    <row r="36" spans="2:10" x14ac:dyDescent="0.3">
      <c r="B36" s="60"/>
      <c r="C36" s="60"/>
      <c r="D36" s="9"/>
      <c r="E36" s="4" t="s">
        <v>11</v>
      </c>
      <c r="I36" t="s">
        <v>96</v>
      </c>
      <c r="J36">
        <f>SUMIF(H$27:H$45,"=T",D$27:D$45)</f>
        <v>30</v>
      </c>
    </row>
    <row r="37" spans="2:10" s="77" customFormat="1" ht="14.4" customHeight="1" x14ac:dyDescent="0.3">
      <c r="B37" s="80">
        <f>B34+TIME(0,D34,0)</f>
        <v>0.4548611111111111</v>
      </c>
      <c r="C37" s="80">
        <f>C34+TIME(0,$D34,0)</f>
        <v>0.53819444444444431</v>
      </c>
      <c r="D37" s="103">
        <v>5</v>
      </c>
      <c r="E37" s="104" t="s">
        <v>116</v>
      </c>
      <c r="H37" s="77" t="s">
        <v>98</v>
      </c>
      <c r="I37" s="77" t="s">
        <v>97</v>
      </c>
      <c r="J37" s="77">
        <f>SUMIF(H$27:H$44,"=A",D$27:D$44)</f>
        <v>35</v>
      </c>
    </row>
    <row r="38" spans="2:10" s="77" customFormat="1" ht="14.4" customHeight="1" x14ac:dyDescent="0.3">
      <c r="B38" s="118"/>
      <c r="C38" s="118"/>
      <c r="D38" s="119"/>
      <c r="E38" s="119"/>
    </row>
    <row r="39" spans="2:10" s="77" customFormat="1" ht="14.4" customHeight="1" x14ac:dyDescent="0.3">
      <c r="B39" s="120"/>
      <c r="C39" s="120"/>
      <c r="D39" s="93"/>
      <c r="E39" s="93" t="s">
        <v>9</v>
      </c>
    </row>
    <row r="40" spans="2:10" s="77" customFormat="1" ht="44.4" customHeight="1" x14ac:dyDescent="0.3">
      <c r="B40" s="107">
        <f>B37+TIME(0,$D37,0)</f>
        <v>0.45833333333333331</v>
      </c>
      <c r="C40" s="107">
        <f>C37+TIME(0,$D37,0)</f>
        <v>0.54166666666666652</v>
      </c>
      <c r="D40" s="101">
        <v>40</v>
      </c>
      <c r="E40" s="100" t="s">
        <v>118</v>
      </c>
      <c r="H40" s="77" t="s">
        <v>98</v>
      </c>
    </row>
    <row r="41" spans="2:10" x14ac:dyDescent="0.3">
      <c r="B41" s="60"/>
      <c r="C41" s="62"/>
      <c r="D41" s="10"/>
      <c r="E41" s="4"/>
    </row>
    <row r="42" spans="2:10" x14ac:dyDescent="0.3">
      <c r="B42" s="60"/>
      <c r="C42" s="63"/>
      <c r="D42" s="13"/>
      <c r="E42" s="105" t="s">
        <v>11</v>
      </c>
    </row>
    <row r="43" spans="2:10" x14ac:dyDescent="0.3">
      <c r="B43" s="61">
        <f>B40+TIME(0,$D40,0)</f>
        <v>0.4861111111111111</v>
      </c>
      <c r="C43" s="61">
        <f>C40+TIME(0,$D40,0)</f>
        <v>0.56944444444444431</v>
      </c>
      <c r="D43" s="56">
        <v>5</v>
      </c>
      <c r="E43" s="38" t="s">
        <v>13</v>
      </c>
      <c r="H43" t="s">
        <v>97</v>
      </c>
    </row>
    <row r="44" spans="2:10" x14ac:dyDescent="0.3">
      <c r="B44" s="61">
        <f>B43+TIME(0,$D43,0)</f>
        <v>0.48958333333333331</v>
      </c>
      <c r="C44" s="55">
        <f>C43+TIME(0,$D43,0)</f>
        <v>0.57291666666666652</v>
      </c>
      <c r="D44" s="1">
        <v>5</v>
      </c>
      <c r="E44" s="52" t="s">
        <v>81</v>
      </c>
      <c r="H44" t="s">
        <v>97</v>
      </c>
    </row>
    <row r="45" spans="2:10" hidden="1" x14ac:dyDescent="0.3">
      <c r="C45" s="66" t="s">
        <v>14</v>
      </c>
      <c r="D45" s="9">
        <f>SUM(D27:D44)</f>
        <v>110</v>
      </c>
    </row>
    <row r="47" spans="2:10" x14ac:dyDescent="0.3">
      <c r="C47" s="5"/>
      <c r="D47" s="175" t="s">
        <v>85</v>
      </c>
      <c r="E47" s="175"/>
    </row>
    <row r="48" spans="2:10" x14ac:dyDescent="0.3">
      <c r="C48" s="5"/>
      <c r="D48" s="4"/>
      <c r="E48" s="4"/>
    </row>
    <row r="49" spans="1:19" ht="15" customHeight="1" x14ac:dyDescent="0.5">
      <c r="C49" s="85"/>
      <c r="D49" s="86" t="s">
        <v>119</v>
      </c>
      <c r="E49" s="4"/>
    </row>
    <row r="51" spans="1:19" s="84" customFormat="1" x14ac:dyDescent="0.3">
      <c r="B51" s="13"/>
      <c r="C51" s="13"/>
      <c r="I51"/>
      <c r="J51"/>
      <c r="K51" s="97" t="s">
        <v>82</v>
      </c>
      <c r="L51"/>
      <c r="M51"/>
      <c r="N51"/>
      <c r="O51"/>
      <c r="P51"/>
      <c r="Q51"/>
      <c r="R51"/>
      <c r="S51"/>
    </row>
    <row r="52" spans="1:19" x14ac:dyDescent="0.3">
      <c r="A52" s="83" t="s">
        <v>52</v>
      </c>
      <c r="K52" s="96">
        <v>0.41666666666666669</v>
      </c>
      <c r="L52" s="95">
        <v>10</v>
      </c>
    </row>
    <row r="53" spans="1:19" x14ac:dyDescent="0.3">
      <c r="A53" t="s">
        <v>53</v>
      </c>
      <c r="K53" s="65">
        <f>K52+TIME(0,L52,0)</f>
        <v>0.4236111111111111</v>
      </c>
    </row>
    <row r="54" spans="1:19" x14ac:dyDescent="0.3">
      <c r="A54" t="s">
        <v>54</v>
      </c>
    </row>
    <row r="55" spans="1:19" s="84" customFormat="1" x14ac:dyDescent="0.3">
      <c r="B55" s="13"/>
      <c r="C55" s="13"/>
    </row>
    <row r="56" spans="1:19" x14ac:dyDescent="0.3">
      <c r="A56" t="s">
        <v>113</v>
      </c>
    </row>
    <row r="57" spans="1:19" x14ac:dyDescent="0.3">
      <c r="B57" s="172">
        <v>1</v>
      </c>
      <c r="C57" s="172"/>
      <c r="E57" s="2" t="s">
        <v>83</v>
      </c>
      <c r="F57" s="5"/>
      <c r="G57" s="5"/>
    </row>
    <row r="58" spans="1:19" x14ac:dyDescent="0.3">
      <c r="B58" s="172"/>
      <c r="C58" s="172"/>
      <c r="E58" s="7" t="s">
        <v>84</v>
      </c>
      <c r="F58" s="5"/>
      <c r="G58" s="5"/>
    </row>
    <row r="59" spans="1:19" ht="14.4" customHeight="1" x14ac:dyDescent="0.3">
      <c r="B59" s="172"/>
      <c r="C59" s="172"/>
      <c r="D59" s="67"/>
      <c r="E59" s="23" t="s">
        <v>2</v>
      </c>
    </row>
    <row r="60" spans="1:19" ht="14.4" customHeight="1" x14ac:dyDescent="0.3">
      <c r="A60" t="s">
        <v>109</v>
      </c>
    </row>
    <row r="61" spans="1:19" ht="14.4" customHeight="1" x14ac:dyDescent="0.3">
      <c r="A61" t="s">
        <v>110</v>
      </c>
      <c r="E61" s="9" t="s">
        <v>3</v>
      </c>
      <c r="H61" t="s">
        <v>95</v>
      </c>
    </row>
    <row r="62" spans="1:19" x14ac:dyDescent="0.3">
      <c r="B62" s="173" t="s">
        <v>4</v>
      </c>
      <c r="C62" s="173"/>
      <c r="D62" s="51" t="s">
        <v>5</v>
      </c>
      <c r="E62" s="12" t="s">
        <v>6</v>
      </c>
    </row>
    <row r="63" spans="1:19" x14ac:dyDescent="0.3">
      <c r="B63" s="57">
        <v>0.41666666666666669</v>
      </c>
      <c r="C63" s="57">
        <v>0.5</v>
      </c>
      <c r="D63" s="1">
        <v>10</v>
      </c>
      <c r="E63" s="52" t="s">
        <v>7</v>
      </c>
      <c r="H63" t="s">
        <v>96</v>
      </c>
    </row>
    <row r="64" spans="1:19" x14ac:dyDescent="0.3">
      <c r="B64" s="57">
        <f>B63+TIME(0,$D63,0)</f>
        <v>0.4236111111111111</v>
      </c>
      <c r="C64" s="57">
        <f>C63+TIME(0,$D63,0)</f>
        <v>0.50694444444444442</v>
      </c>
      <c r="D64" s="1">
        <v>10</v>
      </c>
      <c r="E64" s="52" t="s">
        <v>69</v>
      </c>
      <c r="H64" t="s">
        <v>97</v>
      </c>
    </row>
    <row r="65" spans="2:12" x14ac:dyDescent="0.3">
      <c r="B65" s="57">
        <f t="shared" ref="B65:B66" si="6">B64+TIME(0,D64,0)</f>
        <v>0.43055555555555552</v>
      </c>
      <c r="C65" s="57">
        <f t="shared" ref="C65:C66" si="7">C64+TIME(0,$D64,0)</f>
        <v>0.51388888888888884</v>
      </c>
      <c r="D65" s="1">
        <v>15</v>
      </c>
      <c r="E65" s="52" t="s">
        <v>68</v>
      </c>
      <c r="H65" t="s">
        <v>97</v>
      </c>
    </row>
    <row r="66" spans="2:12" x14ac:dyDescent="0.3">
      <c r="B66" s="57">
        <f t="shared" si="6"/>
        <v>0.44097222222222221</v>
      </c>
      <c r="C66" s="57">
        <f t="shared" si="7"/>
        <v>0.52430555555555547</v>
      </c>
      <c r="D66" s="41">
        <v>5</v>
      </c>
      <c r="E66" s="40" t="s">
        <v>89</v>
      </c>
      <c r="H66" t="s">
        <v>96</v>
      </c>
      <c r="L66" s="58"/>
    </row>
    <row r="67" spans="2:12" x14ac:dyDescent="0.3">
      <c r="B67" s="60"/>
      <c r="C67" s="60"/>
      <c r="D67" s="9"/>
      <c r="E67" s="43"/>
      <c r="I67" t="s">
        <v>98</v>
      </c>
      <c r="J67">
        <f>SUMIF(H$63:H$75,"=p",D$63:D$75)</f>
        <v>50</v>
      </c>
    </row>
    <row r="68" spans="2:12" x14ac:dyDescent="0.3">
      <c r="B68" s="60"/>
      <c r="C68" s="60"/>
      <c r="D68" s="9"/>
      <c r="E68" s="44" t="s">
        <v>9</v>
      </c>
      <c r="I68" t="s">
        <v>96</v>
      </c>
      <c r="J68">
        <f>SUMIF(H$63:H$75,"=T",D$63:D$75)</f>
        <v>15</v>
      </c>
    </row>
    <row r="69" spans="2:12" x14ac:dyDescent="0.3">
      <c r="B69" s="61">
        <f>B66+TIME(0,$D66,0)</f>
        <v>0.44444444444444442</v>
      </c>
      <c r="C69" s="61">
        <f>C66+TIME(0,$D66,0)</f>
        <v>0.52777777777777768</v>
      </c>
      <c r="D69" s="42">
        <v>30</v>
      </c>
      <c r="E69" s="45" t="s">
        <v>90</v>
      </c>
      <c r="H69" t="s">
        <v>98</v>
      </c>
      <c r="I69" t="s">
        <v>97</v>
      </c>
      <c r="J69">
        <f>SUMIF(H$63:H$75,"=A",D$63:D$75)</f>
        <v>45</v>
      </c>
    </row>
    <row r="70" spans="2:12" x14ac:dyDescent="0.3">
      <c r="B70" s="61">
        <f>B69+TIME(0,$D69,0)</f>
        <v>0.46527777777777773</v>
      </c>
      <c r="C70" s="61">
        <f>C69+TIME(0,$D69,0)</f>
        <v>0.54861111111111105</v>
      </c>
      <c r="D70" s="1">
        <v>20</v>
      </c>
      <c r="E70" s="45" t="s">
        <v>55</v>
      </c>
      <c r="H70" t="s">
        <v>98</v>
      </c>
    </row>
    <row r="71" spans="2:12" x14ac:dyDescent="0.3">
      <c r="B71" s="60"/>
      <c r="C71" s="62"/>
      <c r="D71" s="10"/>
      <c r="E71" s="4"/>
    </row>
    <row r="72" spans="2:12" x14ac:dyDescent="0.3">
      <c r="B72" s="60"/>
      <c r="C72" s="63"/>
      <c r="D72" s="13"/>
      <c r="E72" s="4" t="s">
        <v>11</v>
      </c>
    </row>
    <row r="73" spans="2:12" x14ac:dyDescent="0.3">
      <c r="B73" s="61">
        <f>B70+TIME(0,$D70,0)</f>
        <v>0.47916666666666663</v>
      </c>
      <c r="C73" s="61">
        <f>C70+TIME(0,$D70,0)</f>
        <v>0.56249999999999989</v>
      </c>
      <c r="D73" s="56">
        <v>10</v>
      </c>
      <c r="E73" s="37" t="s">
        <v>12</v>
      </c>
      <c r="H73" t="s">
        <v>97</v>
      </c>
    </row>
    <row r="74" spans="2:12" x14ac:dyDescent="0.3">
      <c r="B74" s="61">
        <f>B73+TIME(0,$D73,0)</f>
        <v>0.48611111111111105</v>
      </c>
      <c r="C74" s="61">
        <f>C73+TIME(0,$D73,0)</f>
        <v>0.56944444444444431</v>
      </c>
      <c r="D74" s="1">
        <v>5</v>
      </c>
      <c r="E74" s="38" t="s">
        <v>13</v>
      </c>
      <c r="H74" t="s">
        <v>97</v>
      </c>
    </row>
    <row r="75" spans="2:12" x14ac:dyDescent="0.3">
      <c r="B75" s="61">
        <f>B74+TIME(0,$D74,0)</f>
        <v>0.48958333333333326</v>
      </c>
      <c r="C75" s="61">
        <f>C74+TIME(0,$D74,0)</f>
        <v>0.57291666666666652</v>
      </c>
      <c r="D75" s="1">
        <v>5</v>
      </c>
      <c r="E75" s="52" t="s">
        <v>81</v>
      </c>
      <c r="H75" t="s">
        <v>97</v>
      </c>
    </row>
    <row r="76" spans="2:12" hidden="1" x14ac:dyDescent="0.3">
      <c r="C76" s="66" t="s">
        <v>14</v>
      </c>
      <c r="D76" s="9">
        <f>SUM(D63:D75)</f>
        <v>110</v>
      </c>
    </row>
    <row r="78" spans="2:12" x14ac:dyDescent="0.3">
      <c r="C78" s="5"/>
      <c r="D78" s="175" t="s">
        <v>85</v>
      </c>
      <c r="E78" s="175"/>
    </row>
    <row r="79" spans="2:12" x14ac:dyDescent="0.3">
      <c r="C79" s="5"/>
      <c r="D79" s="4"/>
      <c r="E79" s="4"/>
    </row>
    <row r="80" spans="2:12" ht="15" customHeight="1" x14ac:dyDescent="0.5">
      <c r="C80" s="85"/>
      <c r="D80" s="86" t="s">
        <v>63</v>
      </c>
      <c r="E80" s="4"/>
    </row>
    <row r="81" spans="1:6" s="84" customFormat="1" x14ac:dyDescent="0.3">
      <c r="B81" s="13"/>
      <c r="C81" s="13"/>
    </row>
    <row r="82" spans="1:6" x14ac:dyDescent="0.3">
      <c r="A82" t="s">
        <v>70</v>
      </c>
    </row>
    <row r="84" spans="1:6" ht="14.4" customHeight="1" x14ac:dyDescent="0.3"/>
    <row r="85" spans="1:6" ht="14.4" customHeight="1" x14ac:dyDescent="0.3">
      <c r="B85" s="172">
        <v>1</v>
      </c>
      <c r="C85" s="172"/>
      <c r="E85" s="2" t="s">
        <v>0</v>
      </c>
      <c r="F85" s="5"/>
    </row>
    <row r="86" spans="1:6" ht="14.4" customHeight="1" x14ac:dyDescent="0.3">
      <c r="B86" s="172"/>
      <c r="C86" s="172"/>
      <c r="E86" s="7" t="s">
        <v>1</v>
      </c>
      <c r="F86" s="5"/>
    </row>
    <row r="87" spans="1:6" x14ac:dyDescent="0.3">
      <c r="B87" s="172"/>
      <c r="C87" s="172"/>
      <c r="D87" s="67"/>
      <c r="E87" s="23" t="s">
        <v>2</v>
      </c>
    </row>
    <row r="89" spans="1:6" x14ac:dyDescent="0.3">
      <c r="E89" s="9" t="s">
        <v>3</v>
      </c>
    </row>
    <row r="90" spans="1:6" x14ac:dyDescent="0.3">
      <c r="B90" s="173" t="s">
        <v>4</v>
      </c>
      <c r="C90" s="173"/>
      <c r="D90" s="51" t="s">
        <v>5</v>
      </c>
      <c r="E90" s="12" t="s">
        <v>6</v>
      </c>
    </row>
    <row r="91" spans="1:6" x14ac:dyDescent="0.3">
      <c r="B91" s="57">
        <v>0.41666666666666669</v>
      </c>
      <c r="C91" s="57">
        <v>0.5</v>
      </c>
      <c r="D91" s="1">
        <v>10</v>
      </c>
      <c r="E91" s="52" t="s">
        <v>7</v>
      </c>
    </row>
    <row r="92" spans="1:6" x14ac:dyDescent="0.3">
      <c r="B92" s="57">
        <v>0.43055555555555558</v>
      </c>
      <c r="C92" s="57">
        <v>0.52083333333333337</v>
      </c>
      <c r="D92" s="1">
        <v>20</v>
      </c>
      <c r="E92" s="52" t="s">
        <v>74</v>
      </c>
    </row>
    <row r="93" spans="1:6" x14ac:dyDescent="0.3">
      <c r="B93" s="57">
        <v>0.4375</v>
      </c>
      <c r="C93" s="57">
        <v>0.52777777777777779</v>
      </c>
      <c r="D93" s="1">
        <v>10</v>
      </c>
      <c r="E93" s="52" t="s">
        <v>75</v>
      </c>
    </row>
    <row r="94" spans="1:6" x14ac:dyDescent="0.3">
      <c r="B94" s="57">
        <v>0.4513888888888889</v>
      </c>
      <c r="C94" s="59">
        <v>4.1666666666666664E-2</v>
      </c>
      <c r="D94" s="41">
        <v>5</v>
      </c>
      <c r="E94" s="40" t="s">
        <v>8</v>
      </c>
    </row>
    <row r="95" spans="1:6" x14ac:dyDescent="0.3">
      <c r="B95" s="60"/>
      <c r="C95" s="60"/>
      <c r="D95" s="9"/>
      <c r="E95" s="43"/>
    </row>
    <row r="96" spans="1:6" x14ac:dyDescent="0.3">
      <c r="B96" s="60"/>
      <c r="C96" s="60"/>
      <c r="D96" s="9"/>
      <c r="E96" s="44" t="s">
        <v>9</v>
      </c>
    </row>
    <row r="97" spans="2:5" x14ac:dyDescent="0.3">
      <c r="B97" s="61">
        <v>0.4548611111111111</v>
      </c>
      <c r="C97" s="61">
        <v>4.5138888888888888E-2</v>
      </c>
      <c r="D97" s="42">
        <v>30</v>
      </c>
      <c r="E97" s="45" t="s">
        <v>10</v>
      </c>
    </row>
    <row r="98" spans="2:5" x14ac:dyDescent="0.3">
      <c r="B98" s="61">
        <v>0.47569444444444442</v>
      </c>
      <c r="C98" s="57">
        <v>6.5972222222222224E-2</v>
      </c>
      <c r="D98" s="1">
        <v>20</v>
      </c>
      <c r="E98" s="45" t="s">
        <v>55</v>
      </c>
    </row>
    <row r="99" spans="2:5" x14ac:dyDescent="0.3">
      <c r="B99" s="60"/>
      <c r="C99" s="62"/>
      <c r="D99" s="10"/>
      <c r="E99" s="4"/>
    </row>
    <row r="100" spans="2:5" x14ac:dyDescent="0.3">
      <c r="B100" s="60"/>
      <c r="C100" s="63"/>
      <c r="D100" s="13"/>
      <c r="E100" s="4" t="s">
        <v>11</v>
      </c>
    </row>
    <row r="101" spans="2:5" x14ac:dyDescent="0.3">
      <c r="B101" s="61">
        <v>0.48958333333333331</v>
      </c>
      <c r="C101" s="57">
        <v>7.9861111111111105E-2</v>
      </c>
      <c r="D101" s="56">
        <v>10</v>
      </c>
      <c r="E101" s="37" t="s">
        <v>12</v>
      </c>
    </row>
    <row r="102" spans="2:5" x14ac:dyDescent="0.3">
      <c r="B102" s="61">
        <v>0.49652777777777773</v>
      </c>
      <c r="C102" s="57">
        <v>8.6805555555555566E-2</v>
      </c>
      <c r="D102" s="1">
        <v>5</v>
      </c>
      <c r="E102" s="38" t="s">
        <v>13</v>
      </c>
    </row>
    <row r="103" spans="2:5" x14ac:dyDescent="0.3">
      <c r="C103" s="66" t="s">
        <v>14</v>
      </c>
      <c r="D103" s="9">
        <f>SUM(D91:D102)</f>
        <v>110</v>
      </c>
    </row>
    <row r="105" spans="2:5" x14ac:dyDescent="0.3">
      <c r="C105" s="5"/>
      <c r="D105" s="175" t="s">
        <v>24</v>
      </c>
      <c r="E105" s="175"/>
    </row>
    <row r="106" spans="2:5" x14ac:dyDescent="0.3">
      <c r="C106" s="5"/>
      <c r="D106" s="4"/>
      <c r="E106" s="4"/>
    </row>
    <row r="107" spans="2:5" ht="25.8" x14ac:dyDescent="0.5">
      <c r="C107" s="85"/>
      <c r="D107" s="86" t="s">
        <v>63</v>
      </c>
      <c r="E107" s="4"/>
    </row>
  </sheetData>
  <mergeCells count="11">
    <mergeCell ref="B2:C4"/>
    <mergeCell ref="B6:C6"/>
    <mergeCell ref="D105:E105"/>
    <mergeCell ref="D78:E78"/>
    <mergeCell ref="B62:C62"/>
    <mergeCell ref="D47:E47"/>
    <mergeCell ref="B21:C23"/>
    <mergeCell ref="B26:C26"/>
    <mergeCell ref="B57:C59"/>
    <mergeCell ref="B85:C87"/>
    <mergeCell ref="B90:C90"/>
  </mergeCells>
  <pageMargins left="0.7" right="0.7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42"/>
  <sheetViews>
    <sheetView showGridLines="0" topLeftCell="A4" zoomScale="90" zoomScaleNormal="90" workbookViewId="0">
      <selection activeCell="K23" sqref="K23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5.33203125" customWidth="1"/>
    <col min="6" max="6" width="3.33203125" customWidth="1"/>
    <col min="7" max="8" width="6.5546875" style="9" customWidth="1"/>
    <col min="9" max="9" width="14.33203125" bestFit="1" customWidth="1"/>
    <col min="10" max="11" width="35" customWidth="1"/>
  </cols>
  <sheetData>
    <row r="1" spans="1:14" x14ac:dyDescent="0.3">
      <c r="A1" t="s">
        <v>140</v>
      </c>
      <c r="G1"/>
      <c r="H1"/>
    </row>
    <row r="2" spans="1:14" x14ac:dyDescent="0.3">
      <c r="B2" s="172">
        <v>9</v>
      </c>
      <c r="C2" s="172"/>
      <c r="E2" s="124" t="s">
        <v>133</v>
      </c>
      <c r="F2" s="5"/>
      <c r="G2" s="5"/>
      <c r="H2"/>
    </row>
    <row r="3" spans="1:14" x14ac:dyDescent="0.3">
      <c r="B3" s="172"/>
      <c r="C3" s="172"/>
      <c r="E3" s="125" t="s">
        <v>126</v>
      </c>
      <c r="F3" s="5"/>
      <c r="G3" s="5"/>
      <c r="H3"/>
    </row>
    <row r="4" spans="1:14" x14ac:dyDescent="0.3">
      <c r="B4" s="172"/>
      <c r="C4" s="172"/>
      <c r="D4" s="67"/>
      <c r="E4" s="67"/>
      <c r="F4" s="81"/>
      <c r="G4" s="81"/>
      <c r="H4"/>
    </row>
    <row r="6" spans="1:14" x14ac:dyDescent="0.3">
      <c r="B6" s="173" t="s">
        <v>4</v>
      </c>
      <c r="C6" s="173"/>
      <c r="D6" s="51" t="s">
        <v>5</v>
      </c>
      <c r="E6" s="12" t="s">
        <v>6</v>
      </c>
      <c r="F6" s="11"/>
      <c r="G6" s="244" t="s">
        <v>4</v>
      </c>
      <c r="H6" s="245"/>
      <c r="I6" s="51" t="s">
        <v>5</v>
      </c>
      <c r="J6" s="12" t="s">
        <v>6</v>
      </c>
      <c r="K6" s="76"/>
      <c r="L6" t="s">
        <v>95</v>
      </c>
    </row>
    <row r="7" spans="1:14" x14ac:dyDescent="0.3">
      <c r="C7" s="10"/>
      <c r="D7" s="10"/>
      <c r="E7" s="6"/>
      <c r="F7" s="4"/>
      <c r="G7" s="6"/>
      <c r="H7" s="6"/>
      <c r="I7" s="6"/>
      <c r="J7" s="6"/>
      <c r="K7" s="4"/>
    </row>
    <row r="8" spans="1:14" x14ac:dyDescent="0.3">
      <c r="B8" s="226" t="s">
        <v>43</v>
      </c>
      <c r="C8" s="227"/>
      <c r="D8" s="227"/>
      <c r="E8" s="228"/>
      <c r="F8" s="9"/>
      <c r="G8" s="226" t="s">
        <v>44</v>
      </c>
      <c r="H8" s="227"/>
      <c r="I8" s="227"/>
      <c r="J8" s="228"/>
      <c r="K8" s="9"/>
    </row>
    <row r="9" spans="1:14" x14ac:dyDescent="0.3">
      <c r="B9" s="146">
        <v>0.41666666666666669</v>
      </c>
      <c r="C9" s="146">
        <v>0.5</v>
      </c>
      <c r="D9" s="1">
        <v>10</v>
      </c>
      <c r="E9" s="201" t="s">
        <v>143</v>
      </c>
      <c r="F9" s="202"/>
      <c r="G9" s="202"/>
      <c r="H9" s="202"/>
      <c r="I9" s="202"/>
      <c r="J9" s="203"/>
      <c r="K9" s="9"/>
      <c r="L9" t="s">
        <v>96</v>
      </c>
    </row>
    <row r="10" spans="1:14" x14ac:dyDescent="0.3">
      <c r="B10" s="118"/>
      <c r="C10" s="118"/>
      <c r="D10" s="10"/>
      <c r="E10" s="10"/>
      <c r="F10" s="10"/>
      <c r="G10" s="90"/>
      <c r="H10" s="90"/>
      <c r="I10" s="90"/>
      <c r="J10" s="10"/>
      <c r="K10" s="9"/>
    </row>
    <row r="11" spans="1:14" ht="29.4" customHeight="1" x14ac:dyDescent="0.3">
      <c r="B11" s="80">
        <f t="shared" ref="B11" si="0">B9+TIME(0,D9,0)</f>
        <v>0.4236111111111111</v>
      </c>
      <c r="C11" s="80">
        <f t="shared" ref="C11" si="1">C9+TIME(0,D9,0)</f>
        <v>0.50694444444444442</v>
      </c>
      <c r="D11" s="35">
        <v>40</v>
      </c>
      <c r="E11" s="144" t="s">
        <v>139</v>
      </c>
      <c r="F11" s="148"/>
      <c r="G11" s="80">
        <f>B9+TIME(0,D9,0)</f>
        <v>0.4236111111111111</v>
      </c>
      <c r="H11" s="80">
        <f>B9+TIME(0,D9,0)</f>
        <v>0.4236111111111111</v>
      </c>
      <c r="I11" s="35">
        <v>45</v>
      </c>
      <c r="J11" s="144" t="s">
        <v>142</v>
      </c>
      <c r="K11" s="148"/>
      <c r="L11" t="s">
        <v>98</v>
      </c>
      <c r="M11" t="s">
        <v>98</v>
      </c>
      <c r="N11">
        <f>SUMIF(L$9:L$13,"=t",D$9:D$13)</f>
        <v>10</v>
      </c>
    </row>
    <row r="12" spans="1:14" x14ac:dyDescent="0.3">
      <c r="B12" s="80">
        <f>B11+TIME(0,D11,0)</f>
        <v>0.4513888888888889</v>
      </c>
      <c r="C12" s="80">
        <f>C11+TIME(0,D11,0)</f>
        <v>0.53472222222222221</v>
      </c>
      <c r="D12" s="35">
        <v>15</v>
      </c>
      <c r="E12" s="144" t="s">
        <v>80</v>
      </c>
      <c r="F12" s="148"/>
      <c r="G12" s="80">
        <f>G11+TIME(0,I11,0)</f>
        <v>0.4548611111111111</v>
      </c>
      <c r="H12" s="80">
        <f>G11+TIME(0,I11,0)</f>
        <v>0.4548611111111111</v>
      </c>
      <c r="I12" s="35">
        <v>15</v>
      </c>
      <c r="J12" s="144" t="s">
        <v>80</v>
      </c>
      <c r="K12" s="148"/>
      <c r="L12" t="s">
        <v>98</v>
      </c>
      <c r="M12" t="s">
        <v>96</v>
      </c>
      <c r="N12">
        <f>SUMIF(L$9:L$13,"=p",D$9:D$13)</f>
        <v>100</v>
      </c>
    </row>
    <row r="13" spans="1:14" ht="29.4" customHeight="1" x14ac:dyDescent="0.3">
      <c r="B13" s="80">
        <f>B12+TIME(0,D12,0)</f>
        <v>0.46180555555555558</v>
      </c>
      <c r="C13" s="80">
        <f>C12+TIME(0,D12,0)</f>
        <v>0.54513888888888884</v>
      </c>
      <c r="D13" s="35">
        <v>45</v>
      </c>
      <c r="E13" s="144" t="s">
        <v>142</v>
      </c>
      <c r="F13" s="148"/>
      <c r="G13" s="80">
        <f>G12+TIME(0,I12,0)</f>
        <v>0.46527777777777779</v>
      </c>
      <c r="H13" s="80">
        <f>G12+TIME(0,I12,0)</f>
        <v>0.46527777777777779</v>
      </c>
      <c r="I13" s="35">
        <v>40</v>
      </c>
      <c r="J13" s="128" t="s">
        <v>139</v>
      </c>
      <c r="K13" s="148"/>
      <c r="L13" t="s">
        <v>98</v>
      </c>
      <c r="M13" t="s">
        <v>97</v>
      </c>
      <c r="N13">
        <f>SUMIF(L$9:L$13,"=a",D$9:D$13)</f>
        <v>0</v>
      </c>
    </row>
    <row r="14" spans="1:14" x14ac:dyDescent="0.3">
      <c r="B14" s="118"/>
      <c r="C14" s="118"/>
      <c r="D14" s="10"/>
      <c r="E14" s="10"/>
      <c r="F14" s="9"/>
      <c r="G14" s="147"/>
      <c r="H14" s="147"/>
      <c r="I14" s="119"/>
      <c r="J14" s="148"/>
      <c r="K14" s="148"/>
    </row>
    <row r="15" spans="1:14" hidden="1" x14ac:dyDescent="0.3">
      <c r="C15" s="66" t="s">
        <v>14</v>
      </c>
      <c r="D15" s="9">
        <f>SUM(D11:D14)</f>
        <v>100</v>
      </c>
      <c r="I15" s="9" t="e">
        <f>SUM(I11:I14)+#REF!+#REF!</f>
        <v>#REF!</v>
      </c>
    </row>
    <row r="16" spans="1:14" x14ac:dyDescent="0.3">
      <c r="E16" s="192"/>
      <c r="F16" s="192"/>
      <c r="G16" s="192"/>
      <c r="H16" s="192"/>
      <c r="I16" s="192"/>
      <c r="J16" s="192"/>
      <c r="K16" s="4"/>
    </row>
    <row r="17" spans="2:11" x14ac:dyDescent="0.3">
      <c r="E17" t="s">
        <v>25</v>
      </c>
    </row>
    <row r="18" spans="2:11" x14ac:dyDescent="0.3">
      <c r="E18" t="s">
        <v>26</v>
      </c>
    </row>
    <row r="19" spans="2:11" x14ac:dyDescent="0.3">
      <c r="G19"/>
      <c r="H19"/>
    </row>
    <row r="20" spans="2:11" x14ac:dyDescent="0.3">
      <c r="G20"/>
      <c r="H20"/>
    </row>
    <row r="21" spans="2:11" x14ac:dyDescent="0.3">
      <c r="G21"/>
      <c r="H21"/>
    </row>
    <row r="22" spans="2:11" x14ac:dyDescent="0.3">
      <c r="G22"/>
      <c r="H22"/>
    </row>
    <row r="23" spans="2:11" x14ac:dyDescent="0.3">
      <c r="G23"/>
      <c r="H23"/>
    </row>
    <row r="24" spans="2:11" x14ac:dyDescent="0.3">
      <c r="G24"/>
      <c r="H24"/>
    </row>
    <row r="25" spans="2:11" x14ac:dyDescent="0.3">
      <c r="B25" s="172">
        <v>9</v>
      </c>
      <c r="C25" s="172"/>
      <c r="E25" s="124" t="s">
        <v>133</v>
      </c>
      <c r="F25" s="5"/>
      <c r="G25" s="5"/>
      <c r="H25"/>
    </row>
    <row r="26" spans="2:11" x14ac:dyDescent="0.3">
      <c r="B26" s="172"/>
      <c r="C26" s="172"/>
      <c r="E26" s="125" t="s">
        <v>126</v>
      </c>
      <c r="F26" s="5"/>
      <c r="G26" s="5"/>
      <c r="H26"/>
    </row>
    <row r="27" spans="2:11" x14ac:dyDescent="0.3">
      <c r="B27" s="172"/>
      <c r="C27" s="172"/>
      <c r="D27" s="67"/>
      <c r="E27" s="67"/>
      <c r="F27" s="148"/>
      <c r="G27" s="148"/>
      <c r="H27"/>
    </row>
    <row r="28" spans="2:11" x14ac:dyDescent="0.3">
      <c r="F28" s="148"/>
      <c r="G28" s="148"/>
    </row>
    <row r="29" spans="2:11" x14ac:dyDescent="0.3">
      <c r="B29" s="173" t="s">
        <v>4</v>
      </c>
      <c r="C29" s="173"/>
      <c r="D29" s="51" t="s">
        <v>5</v>
      </c>
      <c r="E29" s="12" t="s">
        <v>6</v>
      </c>
      <c r="F29" s="148"/>
      <c r="G29" s="148"/>
      <c r="H29"/>
    </row>
    <row r="30" spans="2:11" x14ac:dyDescent="0.3">
      <c r="C30" s="10"/>
      <c r="D30" s="10"/>
      <c r="E30" s="6"/>
      <c r="F30" s="148"/>
      <c r="G30" s="148"/>
      <c r="H30"/>
    </row>
    <row r="31" spans="2:11" x14ac:dyDescent="0.3">
      <c r="B31" s="146">
        <v>0.41666666666666669</v>
      </c>
      <c r="C31" s="146">
        <v>0.5</v>
      </c>
      <c r="D31" s="1">
        <v>10</v>
      </c>
      <c r="E31" s="130" t="s">
        <v>143</v>
      </c>
      <c r="F31" s="148"/>
      <c r="G31" s="148"/>
      <c r="H31" s="152"/>
      <c r="K31" t="s">
        <v>97</v>
      </c>
    </row>
    <row r="32" spans="2:11" x14ac:dyDescent="0.3">
      <c r="B32" s="118"/>
      <c r="C32" s="118"/>
      <c r="D32" s="10"/>
      <c r="E32" s="10"/>
      <c r="F32" s="148"/>
      <c r="G32" s="148"/>
      <c r="H32"/>
    </row>
    <row r="33" spans="2:12" x14ac:dyDescent="0.3">
      <c r="B33" s="152"/>
      <c r="C33" s="152"/>
      <c r="D33" s="9"/>
      <c r="E33" s="76" t="s">
        <v>152</v>
      </c>
      <c r="F33" s="148"/>
      <c r="G33" s="148"/>
      <c r="H33"/>
    </row>
    <row r="34" spans="2:12" ht="28.2" customHeight="1" x14ac:dyDescent="0.3">
      <c r="B34" s="174"/>
      <c r="C34" s="248"/>
      <c r="D34" s="157">
        <v>45</v>
      </c>
      <c r="E34" s="144" t="s">
        <v>142</v>
      </c>
      <c r="F34" s="148"/>
      <c r="G34" s="166" t="s">
        <v>170</v>
      </c>
      <c r="H34"/>
      <c r="K34" t="s">
        <v>98</v>
      </c>
      <c r="L34">
        <f>SUMIF(K$31:K$38,"=P",D$31:D$38)</f>
        <v>90</v>
      </c>
    </row>
    <row r="35" spans="2:12" x14ac:dyDescent="0.3">
      <c r="B35" s="174"/>
      <c r="C35" s="248"/>
      <c r="D35" s="157">
        <v>15</v>
      </c>
      <c r="E35" s="144" t="s">
        <v>80</v>
      </c>
      <c r="F35" s="148"/>
      <c r="G35" s="164"/>
      <c r="H35"/>
      <c r="K35" t="s">
        <v>98</v>
      </c>
      <c r="L35">
        <f>SUMIF(K$31:K$38,"=T",D$31:D$38)</f>
        <v>0</v>
      </c>
    </row>
    <row r="36" spans="2:12" ht="28.8" customHeight="1" x14ac:dyDescent="0.3">
      <c r="B36" s="174"/>
      <c r="C36" s="248"/>
      <c r="D36" s="157">
        <v>30</v>
      </c>
      <c r="E36" s="128" t="s">
        <v>139</v>
      </c>
      <c r="F36" s="148"/>
      <c r="G36"/>
      <c r="H36"/>
      <c r="K36" t="s">
        <v>98</v>
      </c>
      <c r="L36">
        <f>SUMIF(K$31:K$38,"=A",D$31:D$38)</f>
        <v>10</v>
      </c>
    </row>
    <row r="37" spans="2:12" ht="14.4" customHeight="1" x14ac:dyDescent="0.3">
      <c r="B37" s="174"/>
      <c r="C37" s="248"/>
      <c r="D37" s="157">
        <v>10</v>
      </c>
      <c r="E37" s="128" t="s">
        <v>161</v>
      </c>
      <c r="I37" s="9"/>
    </row>
    <row r="38" spans="2:12" ht="43.2" x14ac:dyDescent="0.3">
      <c r="B38" s="174"/>
      <c r="C38" s="248"/>
      <c r="D38" s="158" t="s">
        <v>153</v>
      </c>
      <c r="E38" s="127" t="s">
        <v>168</v>
      </c>
      <c r="F38" s="148"/>
      <c r="G38"/>
      <c r="H38"/>
      <c r="K38" t="s">
        <v>96</v>
      </c>
    </row>
    <row r="39" spans="2:12" x14ac:dyDescent="0.3">
      <c r="B39" s="147"/>
      <c r="C39" s="147"/>
      <c r="D39" s="152"/>
      <c r="E39" s="118"/>
      <c r="F39" s="9"/>
      <c r="G39" s="147"/>
      <c r="H39" s="147"/>
      <c r="I39" s="148"/>
      <c r="J39" s="148"/>
    </row>
    <row r="40" spans="2:12" x14ac:dyDescent="0.3">
      <c r="B40" s="147"/>
      <c r="C40" s="147"/>
      <c r="D40" s="147"/>
      <c r="E40" s="148"/>
      <c r="F40" s="9"/>
      <c r="G40" s="147"/>
      <c r="H40" s="147"/>
      <c r="I40" s="148"/>
      <c r="J40" s="148"/>
    </row>
    <row r="41" spans="2:12" x14ac:dyDescent="0.3">
      <c r="C41" s="66" t="s">
        <v>14</v>
      </c>
      <c r="D41" s="9">
        <f>SUM(D31:D39)</f>
        <v>110</v>
      </c>
      <c r="I41" s="9"/>
    </row>
    <row r="42" spans="2:12" x14ac:dyDescent="0.3">
      <c r="E42" s="192"/>
      <c r="F42" s="192"/>
      <c r="G42" s="192"/>
      <c r="H42" s="192"/>
      <c r="I42" s="192"/>
      <c r="J42" s="192"/>
    </row>
  </sheetData>
  <mergeCells count="12">
    <mergeCell ref="E42:J42"/>
    <mergeCell ref="B25:C27"/>
    <mergeCell ref="B29:C29"/>
    <mergeCell ref="B2:C4"/>
    <mergeCell ref="B6:C6"/>
    <mergeCell ref="G6:H6"/>
    <mergeCell ref="B8:E8"/>
    <mergeCell ref="G8:J8"/>
    <mergeCell ref="E9:J9"/>
    <mergeCell ref="E16:J16"/>
    <mergeCell ref="B34:B38"/>
    <mergeCell ref="C34:C38"/>
  </mergeCells>
  <pageMargins left="0.7" right="0.7" top="0.75" bottom="0.75" header="0.3" footer="0.3"/>
  <pageSetup scale="47" orientation="landscape" r:id="rId1"/>
  <rowBreaks count="1" manualBreakCount="1">
    <brk id="24" max="16383" man="1"/>
  </rowBreaks>
  <colBreaks count="1" manualBreakCount="1">
    <brk id="11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E44C-BB15-4232-B58D-B1B78A66CD32}">
  <sheetPr>
    <pageSetUpPr fitToPage="1"/>
  </sheetPr>
  <dimension ref="A1:S21"/>
  <sheetViews>
    <sheetView showGridLines="0" zoomScaleNormal="100" workbookViewId="0">
      <selection activeCell="N14" sqref="N14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8.33203125" bestFit="1" customWidth="1"/>
    <col min="6" max="6" width="3.33203125" customWidth="1"/>
    <col min="7" max="7" width="18.44140625" style="9" customWidth="1"/>
    <col min="8" max="8" width="6.5546875" style="9" customWidth="1"/>
    <col min="9" max="9" width="14.33203125" bestFit="1" customWidth="1"/>
  </cols>
  <sheetData>
    <row r="1" spans="1:18" x14ac:dyDescent="0.3">
      <c r="A1" t="s">
        <v>140</v>
      </c>
      <c r="G1"/>
      <c r="H1"/>
    </row>
    <row r="2" spans="1:18" x14ac:dyDescent="0.3">
      <c r="B2" s="172">
        <v>10</v>
      </c>
      <c r="C2" s="172"/>
      <c r="E2" s="124" t="s">
        <v>133</v>
      </c>
      <c r="F2" s="5"/>
      <c r="G2" s="5"/>
      <c r="H2"/>
    </row>
    <row r="3" spans="1:18" x14ac:dyDescent="0.3">
      <c r="B3" s="172"/>
      <c r="C3" s="172"/>
      <c r="E3" s="125" t="s">
        <v>126</v>
      </c>
      <c r="F3" s="5"/>
      <c r="G3" s="5"/>
      <c r="H3"/>
    </row>
    <row r="4" spans="1:18" x14ac:dyDescent="0.3">
      <c r="B4" s="172"/>
      <c r="C4" s="172"/>
      <c r="D4" s="67"/>
      <c r="E4" s="67"/>
      <c r="F4" s="81"/>
      <c r="G4" s="81"/>
      <c r="H4"/>
    </row>
    <row r="5" spans="1:18" x14ac:dyDescent="0.3">
      <c r="G5" s="4"/>
      <c r="H5" s="4"/>
      <c r="I5" s="5"/>
    </row>
    <row r="6" spans="1:18" x14ac:dyDescent="0.3">
      <c r="B6" s="173" t="s">
        <v>4</v>
      </c>
      <c r="C6" s="173"/>
      <c r="D6" s="51" t="s">
        <v>5</v>
      </c>
      <c r="E6" s="12" t="s">
        <v>6</v>
      </c>
      <c r="F6" s="151"/>
      <c r="G6" s="171"/>
      <c r="H6" s="171"/>
      <c r="I6" s="154"/>
      <c r="J6" t="s">
        <v>95</v>
      </c>
    </row>
    <row r="7" spans="1:18" x14ac:dyDescent="0.3">
      <c r="C7" s="10"/>
      <c r="D7" s="10"/>
      <c r="E7" s="6"/>
      <c r="F7" s="4"/>
      <c r="G7" s="4"/>
      <c r="H7" s="4"/>
      <c r="I7" s="4"/>
    </row>
    <row r="8" spans="1:18" x14ac:dyDescent="0.3">
      <c r="B8" s="152"/>
      <c r="C8" s="152"/>
      <c r="D8" s="9"/>
      <c r="E8" s="76" t="s">
        <v>152</v>
      </c>
      <c r="F8" s="5"/>
      <c r="G8" s="5"/>
      <c r="H8" s="5"/>
      <c r="I8" s="5"/>
    </row>
    <row r="9" spans="1:18" ht="29.4" customHeight="1" x14ac:dyDescent="0.3">
      <c r="B9" s="174"/>
      <c r="C9" s="156"/>
      <c r="D9" s="157">
        <v>45</v>
      </c>
      <c r="E9" s="128" t="s">
        <v>142</v>
      </c>
      <c r="F9" s="5"/>
      <c r="G9" s="166" t="s">
        <v>169</v>
      </c>
      <c r="H9" s="5"/>
      <c r="I9" s="5"/>
      <c r="J9" t="s">
        <v>98</v>
      </c>
      <c r="K9" t="s">
        <v>96</v>
      </c>
      <c r="L9">
        <f>SUMIF(J$8:J$11,"=t",D$8:D$11)</f>
        <v>0</v>
      </c>
    </row>
    <row r="10" spans="1:18" x14ac:dyDescent="0.3">
      <c r="B10" s="174"/>
      <c r="C10" s="156"/>
      <c r="D10" s="157">
        <v>15</v>
      </c>
      <c r="E10" s="128" t="s">
        <v>80</v>
      </c>
      <c r="F10" s="78"/>
      <c r="G10" s="164"/>
      <c r="H10" s="153"/>
      <c r="I10" s="78"/>
      <c r="J10" t="s">
        <v>98</v>
      </c>
      <c r="K10" t="s">
        <v>98</v>
      </c>
      <c r="L10">
        <f>SUMIF(J$8:J$11,"=p",D$8:D$11)</f>
        <v>90</v>
      </c>
    </row>
    <row r="11" spans="1:18" ht="28.2" customHeight="1" x14ac:dyDescent="0.3">
      <c r="B11" s="174"/>
      <c r="C11" s="156"/>
      <c r="D11" s="157">
        <v>30</v>
      </c>
      <c r="E11" s="128" t="s">
        <v>181</v>
      </c>
      <c r="F11" s="78"/>
      <c r="H11" s="153"/>
      <c r="I11" s="78"/>
      <c r="J11" t="s">
        <v>98</v>
      </c>
      <c r="K11" t="s">
        <v>97</v>
      </c>
      <c r="L11">
        <f>SUMIF(J$8:J$11,"=a",D$8:D$11)</f>
        <v>0</v>
      </c>
    </row>
    <row r="12" spans="1:18" ht="14.4" customHeight="1" x14ac:dyDescent="0.3">
      <c r="B12" s="174"/>
      <c r="C12" s="156"/>
      <c r="D12" s="157">
        <v>10</v>
      </c>
      <c r="E12" s="128" t="s">
        <v>161</v>
      </c>
      <c r="I12" s="9"/>
    </row>
    <row r="13" spans="1:18" ht="43.2" x14ac:dyDescent="0.3">
      <c r="B13" s="174"/>
      <c r="C13" s="159"/>
      <c r="D13" s="158" t="s">
        <v>153</v>
      </c>
      <c r="E13" s="127" t="s">
        <v>168</v>
      </c>
      <c r="J13" t="s">
        <v>98</v>
      </c>
    </row>
    <row r="14" spans="1:18" x14ac:dyDescent="0.3">
      <c r="D14" s="77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3">
      <c r="G15"/>
      <c r="H15"/>
      <c r="J15" s="170"/>
      <c r="K15" s="170"/>
      <c r="L15" s="5"/>
      <c r="M15" s="4"/>
      <c r="N15" s="5"/>
      <c r="O15" s="5"/>
      <c r="P15" s="5"/>
      <c r="Q15" s="5"/>
      <c r="R15" s="5"/>
    </row>
    <row r="16" spans="1:18" hidden="1" x14ac:dyDescent="0.3">
      <c r="C16" s="66" t="s">
        <v>14</v>
      </c>
      <c r="D16" s="9">
        <f>SUM(D8:D13)</f>
        <v>100</v>
      </c>
      <c r="E16" s="78"/>
      <c r="J16" s="170"/>
      <c r="K16" s="170"/>
      <c r="L16" s="5"/>
      <c r="M16" s="4"/>
      <c r="N16" s="5"/>
      <c r="O16" s="5"/>
      <c r="P16" s="5"/>
      <c r="Q16" s="5"/>
      <c r="R16" s="5"/>
    </row>
    <row r="17" spans="4:19" x14ac:dyDescent="0.3">
      <c r="D17" s="3"/>
      <c r="E17" s="3"/>
      <c r="G17"/>
      <c r="H17"/>
      <c r="J17" s="170"/>
      <c r="K17" s="170"/>
      <c r="L17" s="81"/>
      <c r="M17" s="81"/>
      <c r="N17" s="78"/>
      <c r="O17" s="78"/>
      <c r="P17" s="5"/>
      <c r="Q17" s="5"/>
      <c r="R17" s="5"/>
    </row>
    <row r="18" spans="4:19" x14ac:dyDescent="0.3">
      <c r="D18" s="3"/>
      <c r="E18" s="3"/>
      <c r="G18"/>
      <c r="H18"/>
      <c r="J18" s="4"/>
      <c r="K18" s="4"/>
      <c r="L18" s="5"/>
      <c r="M18" s="5"/>
      <c r="N18" s="78"/>
      <c r="O18" s="78"/>
      <c r="P18" s="4"/>
      <c r="Q18" s="5"/>
      <c r="R18" s="5"/>
    </row>
    <row r="19" spans="4:19" x14ac:dyDescent="0.3">
      <c r="G19"/>
      <c r="H19"/>
      <c r="J19" s="171"/>
      <c r="K19" s="171"/>
      <c r="L19" s="154"/>
      <c r="M19" s="154"/>
      <c r="N19" s="78"/>
      <c r="O19" s="78"/>
      <c r="P19" s="5"/>
      <c r="Q19" s="5"/>
      <c r="R19" s="5"/>
    </row>
    <row r="20" spans="4:19" x14ac:dyDescent="0.3">
      <c r="G20"/>
      <c r="H20"/>
      <c r="J20" s="4"/>
      <c r="K20" s="4"/>
      <c r="L20" s="4"/>
      <c r="M20" s="4"/>
      <c r="N20" s="78"/>
      <c r="O20" s="78"/>
      <c r="P20" s="5"/>
      <c r="Q20" s="5"/>
      <c r="R20" s="5"/>
    </row>
    <row r="21" spans="4:19" x14ac:dyDescent="0.3">
      <c r="G21"/>
      <c r="H21"/>
      <c r="J21" s="155"/>
      <c r="K21" s="155"/>
      <c r="L21" s="4"/>
      <c r="M21" s="5"/>
      <c r="N21" s="78"/>
      <c r="O21" s="78"/>
      <c r="P21" s="5"/>
      <c r="Q21" s="5"/>
      <c r="R21" s="5"/>
      <c r="S21" t="s">
        <v>97</v>
      </c>
    </row>
  </sheetData>
  <mergeCells count="6">
    <mergeCell ref="J15:K17"/>
    <mergeCell ref="J19:K19"/>
    <mergeCell ref="B2:C4"/>
    <mergeCell ref="B6:C6"/>
    <mergeCell ref="G6:H6"/>
    <mergeCell ref="B9:B13"/>
  </mergeCells>
  <pageMargins left="0.7" right="0.7" top="0.75" bottom="0.75" header="0.3" footer="0.3"/>
  <pageSetup scale="49" orientation="landscape" r:id="rId1"/>
  <colBreaks count="1" manualBreakCount="1">
    <brk id="9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83"/>
  <sheetViews>
    <sheetView showGridLines="0" zoomScaleNormal="100" workbookViewId="0">
      <selection activeCell="N25" sqref="N25"/>
    </sheetView>
  </sheetViews>
  <sheetFormatPr defaultColWidth="8.88671875" defaultRowHeight="14.4" x14ac:dyDescent="0.3"/>
  <cols>
    <col min="1" max="1" width="8.88671875" style="15"/>
    <col min="2" max="3" width="6.6640625" style="14" customWidth="1"/>
    <col min="4" max="4" width="14.33203125" style="15" bestFit="1" customWidth="1"/>
    <col min="5" max="5" width="22" style="15" customWidth="1"/>
    <col min="6" max="6" width="3.33203125" style="15" customWidth="1"/>
    <col min="7" max="8" width="6.6640625" style="14" customWidth="1"/>
    <col min="9" max="9" width="14.33203125" style="15" customWidth="1"/>
    <col min="10" max="10" width="22" style="15" customWidth="1"/>
    <col min="11" max="11" width="3.33203125" style="15" customWidth="1"/>
    <col min="12" max="13" width="6.6640625" style="14" customWidth="1"/>
    <col min="14" max="14" width="14.33203125" style="15" customWidth="1"/>
    <col min="15" max="15" width="22" style="15" customWidth="1"/>
    <col min="16" max="16384" width="8.88671875" style="15"/>
  </cols>
  <sheetData>
    <row r="1" spans="1:19" customFormat="1" x14ac:dyDescent="0.3">
      <c r="A1" t="s">
        <v>122</v>
      </c>
      <c r="B1" s="9"/>
      <c r="C1" s="9"/>
    </row>
    <row r="2" spans="1:19" customFormat="1" ht="14.4" customHeight="1" x14ac:dyDescent="0.3">
      <c r="A2" s="15"/>
      <c r="B2" s="204">
        <v>9</v>
      </c>
      <c r="C2" s="204"/>
      <c r="D2" s="204"/>
      <c r="E2" s="124" t="s">
        <v>125</v>
      </c>
      <c r="I2" t="s">
        <v>132</v>
      </c>
      <c r="J2" s="15"/>
      <c r="K2" s="15"/>
      <c r="N2" s="15"/>
      <c r="O2" s="15"/>
      <c r="P2" s="15"/>
      <c r="Q2" s="15"/>
      <c r="R2" s="15"/>
      <c r="S2" s="15"/>
    </row>
    <row r="3" spans="1:19" customFormat="1" ht="14.4" customHeight="1" x14ac:dyDescent="0.3">
      <c r="A3" s="15"/>
      <c r="B3" s="204"/>
      <c r="C3" s="204"/>
      <c r="D3" s="204"/>
      <c r="E3" s="125" t="s">
        <v>126</v>
      </c>
      <c r="I3" s="15"/>
      <c r="J3" s="15"/>
      <c r="K3" s="15"/>
      <c r="N3" s="15"/>
      <c r="O3" s="15"/>
      <c r="P3" s="15"/>
      <c r="Q3" s="15"/>
      <c r="R3" s="15"/>
      <c r="S3" s="15"/>
    </row>
    <row r="4" spans="1:19" customFormat="1" ht="14.4" customHeight="1" x14ac:dyDescent="0.3">
      <c r="A4" s="15"/>
      <c r="B4" s="204"/>
      <c r="C4" s="204"/>
      <c r="D4" s="204"/>
      <c r="E4" s="67"/>
      <c r="F4" s="67"/>
      <c r="G4" s="67"/>
      <c r="H4" s="67"/>
      <c r="I4" s="15"/>
      <c r="J4" s="15"/>
      <c r="K4" s="15"/>
      <c r="L4" s="67"/>
      <c r="M4" s="67"/>
      <c r="N4" s="15"/>
      <c r="O4" s="15"/>
      <c r="P4" s="15"/>
      <c r="Q4" s="15"/>
      <c r="R4" s="15"/>
      <c r="S4" s="15"/>
    </row>
    <row r="5" spans="1:19" customFormat="1" x14ac:dyDescent="0.3">
      <c r="A5" s="15"/>
      <c r="B5" s="14"/>
      <c r="C5" s="14"/>
      <c r="D5" s="15"/>
      <c r="E5" s="15"/>
      <c r="F5" s="15"/>
      <c r="G5" s="14"/>
      <c r="H5" s="14"/>
      <c r="I5" s="15"/>
      <c r="J5" s="15"/>
      <c r="K5" s="15"/>
      <c r="L5" s="14"/>
      <c r="M5" s="14"/>
      <c r="N5" s="15"/>
      <c r="O5" s="15"/>
      <c r="P5" s="15"/>
      <c r="Q5" t="s">
        <v>95</v>
      </c>
      <c r="R5" s="15"/>
      <c r="S5" s="15"/>
    </row>
    <row r="6" spans="1:19" customFormat="1" ht="14.4" customHeight="1" x14ac:dyDescent="0.3">
      <c r="A6" s="15"/>
      <c r="B6" s="205" t="s">
        <v>4</v>
      </c>
      <c r="C6" s="206"/>
      <c r="D6" s="51" t="s">
        <v>5</v>
      </c>
      <c r="E6" s="87" t="s">
        <v>6</v>
      </c>
      <c r="F6" s="18"/>
      <c r="G6" s="205" t="s">
        <v>4</v>
      </c>
      <c r="H6" s="206"/>
      <c r="I6" s="12" t="s">
        <v>5</v>
      </c>
      <c r="J6" s="87" t="s">
        <v>6</v>
      </c>
      <c r="K6" s="75"/>
      <c r="L6" s="205" t="s">
        <v>4</v>
      </c>
      <c r="M6" s="206"/>
      <c r="N6" s="12" t="s">
        <v>5</v>
      </c>
      <c r="O6" s="87" t="s">
        <v>6</v>
      </c>
      <c r="P6" s="15"/>
    </row>
    <row r="7" spans="1:19" customFormat="1" ht="14.4" customHeight="1" x14ac:dyDescent="0.3">
      <c r="A7" s="15"/>
      <c r="B7" s="126"/>
      <c r="C7" s="132"/>
      <c r="D7" s="135"/>
      <c r="E7" s="134"/>
      <c r="F7" s="75"/>
      <c r="G7" s="134"/>
      <c r="H7" s="134"/>
      <c r="I7" s="133"/>
      <c r="J7" s="134"/>
      <c r="K7" s="75"/>
      <c r="L7" s="134"/>
      <c r="M7" s="134"/>
      <c r="N7" s="133"/>
      <c r="O7" s="134"/>
      <c r="P7" s="15"/>
    </row>
    <row r="8" spans="1:19" customFormat="1" ht="14.4" customHeight="1" x14ac:dyDescent="0.3">
      <c r="A8" s="15"/>
      <c r="B8" s="57">
        <v>0.41666666666666669</v>
      </c>
      <c r="C8" s="57">
        <v>0.5</v>
      </c>
      <c r="D8" s="54">
        <v>5</v>
      </c>
      <c r="E8" s="177" t="s">
        <v>79</v>
      </c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5"/>
      <c r="Q8" t="s">
        <v>97</v>
      </c>
    </row>
    <row r="9" spans="1:19" customFormat="1" x14ac:dyDescent="0.3">
      <c r="A9" s="15"/>
      <c r="B9" s="74"/>
      <c r="C9" s="7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15"/>
      <c r="R9" t="s">
        <v>98</v>
      </c>
      <c r="S9">
        <f>SUMIF(Q$8:Q$14,"=P",D$8:D$14)</f>
        <v>95</v>
      </c>
    </row>
    <row r="10" spans="1:19" customFormat="1" ht="15.6" customHeight="1" x14ac:dyDescent="0.3">
      <c r="A10" s="20"/>
      <c r="B10" s="194" t="s">
        <v>29</v>
      </c>
      <c r="C10" s="195"/>
      <c r="D10" s="195"/>
      <c r="E10" s="196"/>
      <c r="F10" s="27"/>
      <c r="G10" s="194" t="s">
        <v>50</v>
      </c>
      <c r="H10" s="195"/>
      <c r="I10" s="195"/>
      <c r="J10" s="196"/>
      <c r="K10" s="25"/>
      <c r="L10" s="194" t="s">
        <v>127</v>
      </c>
      <c r="M10" s="195"/>
      <c r="N10" s="195"/>
      <c r="O10" s="196"/>
      <c r="P10" s="20"/>
      <c r="R10" t="s">
        <v>96</v>
      </c>
      <c r="S10">
        <f>SUMIF(Q$8:Q$14,"=T",D$8:D$14)</f>
        <v>0</v>
      </c>
    </row>
    <row r="11" spans="1:19" customFormat="1" ht="28.2" customHeight="1" x14ac:dyDescent="0.3">
      <c r="A11" s="15"/>
      <c r="B11" s="251">
        <f>B8+TIME(0,D8,0)</f>
        <v>0.4201388888888889</v>
      </c>
      <c r="C11" s="251">
        <f>C8+TIME(0,D8,0)</f>
        <v>0.50347222222222221</v>
      </c>
      <c r="D11" s="237">
        <v>95</v>
      </c>
      <c r="E11" s="249" t="s">
        <v>128</v>
      </c>
      <c r="F11" s="25"/>
      <c r="G11" s="55">
        <f>B8+TIME(0,D8,0)</f>
        <v>0.4201388888888889</v>
      </c>
      <c r="H11" s="55">
        <f>B8+TIME(0,D8,0)</f>
        <v>0.4201388888888889</v>
      </c>
      <c r="I11" s="54">
        <v>45</v>
      </c>
      <c r="J11" s="127" t="s">
        <v>129</v>
      </c>
      <c r="K11" s="25"/>
      <c r="L11" s="55">
        <f>B8+TIME(0,D8,0)</f>
        <v>0.4201388888888889</v>
      </c>
      <c r="M11" s="55">
        <f>C8+TIME(0,D8,0)</f>
        <v>0.50347222222222221</v>
      </c>
      <c r="N11" s="54">
        <v>50</v>
      </c>
      <c r="O11" s="127" t="s">
        <v>60</v>
      </c>
      <c r="P11" s="15"/>
      <c r="Q11" t="s">
        <v>98</v>
      </c>
      <c r="R11" s="15" t="s">
        <v>97</v>
      </c>
      <c r="S11">
        <f>SUMIF(Q$8:Q$14,"=A",D$8:D$14)</f>
        <v>15</v>
      </c>
    </row>
    <row r="12" spans="1:19" customFormat="1" ht="28.2" customHeight="1" x14ac:dyDescent="0.3">
      <c r="A12" s="15"/>
      <c r="B12" s="252"/>
      <c r="C12" s="252"/>
      <c r="D12" s="238"/>
      <c r="E12" s="250"/>
      <c r="F12" s="25"/>
      <c r="G12" s="55">
        <f>G11+TIME(0,$I11,0)</f>
        <v>0.4513888888888889</v>
      </c>
      <c r="H12" s="55">
        <f>H11+TIME(0,$I11,0)</f>
        <v>0.4513888888888889</v>
      </c>
      <c r="I12" s="54">
        <v>50</v>
      </c>
      <c r="J12" s="127" t="s">
        <v>60</v>
      </c>
      <c r="K12" s="25"/>
      <c r="L12" s="55">
        <f>L11+TIME(0,$N11,0)</f>
        <v>0.4548611111111111</v>
      </c>
      <c r="M12" s="55">
        <f>M11+TIME(0,$N11,0)</f>
        <v>0.53819444444444442</v>
      </c>
      <c r="N12" s="54">
        <v>45</v>
      </c>
      <c r="O12" s="127" t="s">
        <v>129</v>
      </c>
      <c r="P12" s="15"/>
      <c r="Q12" t="s">
        <v>98</v>
      </c>
    </row>
    <row r="13" spans="1:19" customFormat="1" x14ac:dyDescent="0.3">
      <c r="A13" s="15"/>
      <c r="B13" s="74"/>
      <c r="C13" s="74"/>
      <c r="D13" s="25"/>
      <c r="E13" s="25"/>
      <c r="F13" s="25"/>
      <c r="G13" s="74"/>
      <c r="H13" s="74"/>
      <c r="I13" s="25"/>
      <c r="J13" s="25"/>
      <c r="K13" s="25"/>
      <c r="L13" s="74"/>
      <c r="M13" s="74"/>
      <c r="N13" s="25"/>
      <c r="O13" s="25"/>
      <c r="P13" s="15"/>
    </row>
    <row r="14" spans="1:19" customFormat="1" x14ac:dyDescent="0.3">
      <c r="A14" s="16"/>
      <c r="B14" s="55">
        <f>B11+TIME(0,D11,0)</f>
        <v>0.4861111111111111</v>
      </c>
      <c r="C14" s="55">
        <f>C11+TIME(0,D11,0)</f>
        <v>0.56944444444444442</v>
      </c>
      <c r="D14" s="54">
        <v>10</v>
      </c>
      <c r="E14" s="177" t="s">
        <v>81</v>
      </c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6"/>
      <c r="Q14" t="s">
        <v>97</v>
      </c>
    </row>
    <row r="15" spans="1:19" customFormat="1" hidden="1" x14ac:dyDescent="0.3">
      <c r="B15" s="9"/>
      <c r="C15" s="66" t="s">
        <v>14</v>
      </c>
      <c r="D15" s="9">
        <f>SUM(D8:D14)</f>
        <v>110</v>
      </c>
      <c r="E15" s="15"/>
      <c r="F15" s="15"/>
      <c r="G15" s="14"/>
      <c r="H15" s="14"/>
      <c r="I15" s="9" t="e">
        <f>SUM(I11:I12)+$D8+#REF!+D14</f>
        <v>#REF!</v>
      </c>
      <c r="J15" s="15"/>
      <c r="K15" s="15"/>
      <c r="L15" s="14"/>
      <c r="M15" s="14"/>
      <c r="N15" s="9" t="e">
        <f>SUM(N11:N12)+$D8+#REF!+I14</f>
        <v>#REF!</v>
      </c>
      <c r="O15" s="15"/>
      <c r="P15" s="15"/>
    </row>
    <row r="16" spans="1:19" customFormat="1" x14ac:dyDescent="0.3">
      <c r="B16" s="9"/>
      <c r="C16" s="66"/>
      <c r="D16" s="9"/>
      <c r="E16" s="15"/>
      <c r="F16" s="15"/>
      <c r="G16" s="14"/>
      <c r="H16" s="14"/>
      <c r="I16" s="9"/>
      <c r="J16" s="15"/>
      <c r="K16" s="15"/>
      <c r="L16" s="14"/>
      <c r="M16" s="14"/>
      <c r="N16" s="9"/>
      <c r="O16" s="15"/>
      <c r="P16" s="15"/>
    </row>
    <row r="17" spans="1:19" customFormat="1" x14ac:dyDescent="0.3">
      <c r="B17" s="9"/>
      <c r="C17" s="66"/>
      <c r="D17" s="175" t="s">
        <v>85</v>
      </c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5"/>
      <c r="Q17" s="15"/>
      <c r="R17" s="15"/>
      <c r="S17" s="15"/>
    </row>
    <row r="18" spans="1:19" customFormat="1" x14ac:dyDescent="0.3">
      <c r="A18" s="15"/>
      <c r="B18" s="14"/>
      <c r="C18" s="14"/>
      <c r="D18" s="15"/>
      <c r="E18" s="15"/>
      <c r="F18" s="15"/>
      <c r="G18" s="14"/>
      <c r="H18" s="14"/>
      <c r="I18" s="15"/>
      <c r="J18" s="15"/>
      <c r="K18" s="15"/>
      <c r="L18" s="14"/>
      <c r="M18" s="14"/>
      <c r="N18" s="15"/>
      <c r="O18" s="15"/>
      <c r="P18" s="15"/>
      <c r="Q18" s="15"/>
      <c r="R18" s="15"/>
      <c r="S18" s="15"/>
    </row>
    <row r="19" spans="1:19" customFormat="1" x14ac:dyDescent="0.3">
      <c r="B19" s="9"/>
      <c r="C19" s="9"/>
      <c r="E19" t="s">
        <v>25</v>
      </c>
      <c r="G19" s="9"/>
      <c r="H19" s="9"/>
      <c r="L19" s="9"/>
      <c r="M19" s="9"/>
    </row>
    <row r="20" spans="1:19" customFormat="1" x14ac:dyDescent="0.3">
      <c r="B20" s="9"/>
      <c r="C20" s="9"/>
      <c r="E20" t="s">
        <v>26</v>
      </c>
      <c r="G20" s="9"/>
      <c r="H20" s="9"/>
      <c r="L20" s="9"/>
      <c r="M20" s="9"/>
    </row>
    <row r="21" spans="1:19" customFormat="1" x14ac:dyDescent="0.3">
      <c r="B21" s="9"/>
      <c r="C21" s="9"/>
      <c r="E21" s="49" t="s">
        <v>36</v>
      </c>
      <c r="G21" s="9"/>
      <c r="H21" s="9"/>
      <c r="L21" s="9"/>
      <c r="M21" s="9"/>
    </row>
    <row r="22" spans="1:19" customFormat="1" x14ac:dyDescent="0.3">
      <c r="A22" s="15"/>
      <c r="B22" s="14"/>
      <c r="C22" s="14"/>
      <c r="D22" s="15"/>
      <c r="E22" s="15"/>
      <c r="F22" s="15"/>
      <c r="G22" s="14"/>
      <c r="H22" s="14"/>
      <c r="I22" s="15"/>
      <c r="J22" s="15"/>
      <c r="K22" s="15"/>
      <c r="L22" s="14"/>
      <c r="M22" s="14"/>
      <c r="N22" s="15"/>
      <c r="O22" s="15"/>
      <c r="P22" s="15"/>
      <c r="Q22" s="15"/>
      <c r="R22" s="15"/>
      <c r="S22" s="15"/>
    </row>
    <row r="23" spans="1:19" customFormat="1" x14ac:dyDescent="0.3">
      <c r="B23" s="9"/>
      <c r="C23" s="9"/>
    </row>
    <row r="24" spans="1:19" customFormat="1" x14ac:dyDescent="0.3">
      <c r="B24" s="9"/>
      <c r="C24" s="9"/>
    </row>
    <row r="25" spans="1:19" customFormat="1" x14ac:dyDescent="0.3">
      <c r="B25" s="9"/>
      <c r="C25" s="9"/>
    </row>
    <row r="26" spans="1:19" customFormat="1" x14ac:dyDescent="0.3">
      <c r="B26" s="9"/>
      <c r="C26" s="9"/>
    </row>
    <row r="27" spans="1:19" customFormat="1" x14ac:dyDescent="0.3">
      <c r="B27" s="9"/>
      <c r="C27" s="9"/>
    </row>
    <row r="28" spans="1:19" customFormat="1" x14ac:dyDescent="0.3">
      <c r="B28" s="9"/>
      <c r="C28" s="9"/>
    </row>
    <row r="29" spans="1:19" customFormat="1" x14ac:dyDescent="0.3">
      <c r="B29" s="9"/>
      <c r="C29" s="9"/>
    </row>
    <row r="30" spans="1:19" customFormat="1" x14ac:dyDescent="0.3">
      <c r="B30" s="9"/>
      <c r="C30" s="9"/>
    </row>
    <row r="31" spans="1:19" customFormat="1" x14ac:dyDescent="0.3">
      <c r="B31" s="9"/>
      <c r="C31" s="9"/>
    </row>
    <row r="34" spans="1:19" ht="14.4" customHeight="1" x14ac:dyDescent="0.3">
      <c r="B34" s="172">
        <v>3</v>
      </c>
      <c r="C34" s="172"/>
      <c r="D34" s="2" t="s">
        <v>83</v>
      </c>
      <c r="E34" s="2"/>
      <c r="F34" s="2"/>
      <c r="G34" s="2"/>
      <c r="H34" s="2"/>
      <c r="I34" s="16"/>
      <c r="L34" s="2"/>
      <c r="M34" s="2"/>
      <c r="N34" s="16"/>
    </row>
    <row r="35" spans="1:19" ht="14.4" customHeight="1" x14ac:dyDescent="0.3">
      <c r="B35" s="172"/>
      <c r="C35" s="172"/>
      <c r="D35" s="7" t="s">
        <v>84</v>
      </c>
      <c r="E35" s="7"/>
      <c r="F35" s="7"/>
      <c r="G35" s="7"/>
      <c r="H35" s="7"/>
      <c r="I35" s="16"/>
      <c r="L35" s="7"/>
      <c r="M35" s="7"/>
      <c r="N35" s="16"/>
    </row>
    <row r="36" spans="1:19" ht="14.4" customHeight="1" x14ac:dyDescent="0.3">
      <c r="B36" s="172"/>
      <c r="C36" s="172"/>
      <c r="D36" s="23" t="s">
        <v>2</v>
      </c>
      <c r="E36" s="23"/>
      <c r="F36" s="23"/>
      <c r="G36" s="23"/>
      <c r="H36" s="23"/>
      <c r="L36" s="23"/>
      <c r="M36" s="23"/>
    </row>
    <row r="37" spans="1:19" x14ac:dyDescent="0.3">
      <c r="A37" s="15" t="s">
        <v>109</v>
      </c>
    </row>
    <row r="38" spans="1:19" x14ac:dyDescent="0.3">
      <c r="A38" s="15" t="s">
        <v>111</v>
      </c>
      <c r="E38" s="9" t="s">
        <v>3</v>
      </c>
      <c r="Q38" t="s">
        <v>95</v>
      </c>
      <c r="R38"/>
      <c r="S38"/>
    </row>
    <row r="39" spans="1:19" ht="14.4" customHeight="1" x14ac:dyDescent="0.3">
      <c r="B39" s="205" t="s">
        <v>4</v>
      </c>
      <c r="C39" s="206"/>
      <c r="D39" s="51" t="s">
        <v>5</v>
      </c>
      <c r="E39" s="87" t="s">
        <v>6</v>
      </c>
      <c r="F39" s="18"/>
      <c r="G39" s="205" t="s">
        <v>4</v>
      </c>
      <c r="H39" s="206"/>
      <c r="I39" s="12" t="s">
        <v>5</v>
      </c>
      <c r="J39" s="87" t="s">
        <v>6</v>
      </c>
      <c r="K39" s="75"/>
      <c r="L39" s="205" t="s">
        <v>4</v>
      </c>
      <c r="M39" s="206"/>
      <c r="N39" s="12" t="s">
        <v>5</v>
      </c>
      <c r="O39" s="87" t="s">
        <v>6</v>
      </c>
      <c r="Q39"/>
      <c r="R39"/>
      <c r="S39"/>
    </row>
    <row r="40" spans="1:19" x14ac:dyDescent="0.3">
      <c r="B40" s="57">
        <v>0.41666666666666669</v>
      </c>
      <c r="C40" s="57">
        <v>0.5</v>
      </c>
      <c r="D40" s="54">
        <v>5</v>
      </c>
      <c r="E40" s="214" t="s">
        <v>27</v>
      </c>
      <c r="F40" s="215"/>
      <c r="G40" s="215"/>
      <c r="H40" s="215"/>
      <c r="I40" s="215"/>
      <c r="J40" s="215"/>
      <c r="K40" s="25"/>
      <c r="L40" s="25"/>
      <c r="M40" s="25"/>
      <c r="N40" s="25"/>
      <c r="O40" s="25"/>
      <c r="Q40" t="s">
        <v>97</v>
      </c>
      <c r="R40"/>
      <c r="S40"/>
    </row>
    <row r="41" spans="1:19" ht="23.4" customHeight="1" x14ac:dyDescent="0.3">
      <c r="B41" s="55">
        <f>B40+TIME(0,D40,0)</f>
        <v>0.4201388888888889</v>
      </c>
      <c r="C41" s="55">
        <f>C40+TIME(0,D40,0)</f>
        <v>0.50347222222222221</v>
      </c>
      <c r="D41" s="54">
        <v>10</v>
      </c>
      <c r="E41" s="217" t="s">
        <v>76</v>
      </c>
      <c r="F41" s="218"/>
      <c r="G41" s="218"/>
      <c r="H41" s="218"/>
      <c r="I41" s="218"/>
      <c r="J41" s="218"/>
      <c r="K41" s="136"/>
      <c r="L41" s="136"/>
      <c r="M41" s="136"/>
      <c r="N41" s="136"/>
      <c r="O41" s="136"/>
      <c r="Q41" t="s">
        <v>96</v>
      </c>
      <c r="R41"/>
      <c r="S41"/>
    </row>
    <row r="42" spans="1:19" ht="23.4" customHeight="1" x14ac:dyDescent="0.3">
      <c r="B42" s="74"/>
      <c r="C42" s="74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Q42"/>
      <c r="R42"/>
      <c r="S42"/>
    </row>
    <row r="43" spans="1:19" customFormat="1" ht="14.4" customHeight="1" x14ac:dyDescent="0.3">
      <c r="B43" s="77"/>
      <c r="D43" s="77" t="s">
        <v>45</v>
      </c>
      <c r="E43" s="77"/>
      <c r="F43" s="77"/>
      <c r="G43" s="78"/>
      <c r="H43" s="78"/>
      <c r="I43" t="s">
        <v>9</v>
      </c>
      <c r="L43" s="78"/>
      <c r="M43" s="78"/>
      <c r="N43" t="s">
        <v>9</v>
      </c>
    </row>
    <row r="44" spans="1:19" s="20" customFormat="1" ht="15.75" customHeight="1" x14ac:dyDescent="0.3">
      <c r="B44" s="211" t="s">
        <v>29</v>
      </c>
      <c r="C44" s="212"/>
      <c r="D44" s="212"/>
      <c r="E44" s="213"/>
      <c r="F44" s="27"/>
      <c r="G44" s="211" t="s">
        <v>50</v>
      </c>
      <c r="H44" s="212"/>
      <c r="I44" s="212"/>
      <c r="J44" s="213"/>
      <c r="K44" s="27"/>
      <c r="L44" s="211" t="s">
        <v>50</v>
      </c>
      <c r="M44" s="212"/>
      <c r="N44" s="212"/>
      <c r="O44" s="213"/>
      <c r="Q44"/>
      <c r="R44" t="s">
        <v>98</v>
      </c>
      <c r="S44">
        <f>SUMIF(Q$40:Q$52,"=p",D$40:D$52)</f>
        <v>45</v>
      </c>
    </row>
    <row r="45" spans="1:19" x14ac:dyDescent="0.3">
      <c r="B45" s="55">
        <f>B41+TIME(0,$D41,0)</f>
        <v>0.42708333333333331</v>
      </c>
      <c r="C45" s="55">
        <f>C41+TIME(0,$D41,0)</f>
        <v>0.51041666666666663</v>
      </c>
      <c r="D45" s="54">
        <v>45</v>
      </c>
      <c r="E45" s="89" t="s">
        <v>31</v>
      </c>
      <c r="F45" s="26"/>
      <c r="G45" s="55">
        <f>$B41+TIME(0,$D41,0)</f>
        <v>0.42708333333333331</v>
      </c>
      <c r="H45" s="55">
        <f>$C41+TIME(0,$D41,0)</f>
        <v>0.51041666666666663</v>
      </c>
      <c r="I45" s="54">
        <v>30</v>
      </c>
      <c r="J45" s="29" t="s">
        <v>86</v>
      </c>
      <c r="K45" s="25"/>
      <c r="L45" s="55">
        <f>$B41+TIME(0,$D41,0)</f>
        <v>0.42708333333333331</v>
      </c>
      <c r="M45" s="55">
        <f>$C41+TIME(0,$D41,0)</f>
        <v>0.51041666666666663</v>
      </c>
      <c r="N45" s="54">
        <v>30</v>
      </c>
      <c r="O45" s="29" t="s">
        <v>86</v>
      </c>
      <c r="Q45" t="s">
        <v>96</v>
      </c>
      <c r="R45" t="s">
        <v>96</v>
      </c>
      <c r="S45">
        <f>SUMIF(Q$40:Q$52,"=T",D$40:D$52)</f>
        <v>55</v>
      </c>
    </row>
    <row r="46" spans="1:19" ht="28.8" x14ac:dyDescent="0.3">
      <c r="B46" s="55">
        <f>B45+TIME(0,D45,0)</f>
        <v>0.45833333333333331</v>
      </c>
      <c r="C46" s="55">
        <f>C45+TIME(0,D45,0)</f>
        <v>0.54166666666666663</v>
      </c>
      <c r="D46" s="54">
        <v>45</v>
      </c>
      <c r="E46" s="29" t="s">
        <v>34</v>
      </c>
      <c r="F46" s="26"/>
      <c r="G46" s="55">
        <f>G45+TIME(0,$I45,0)</f>
        <v>0.44791666666666663</v>
      </c>
      <c r="H46" s="55">
        <f>H45+TIME(0,$I45,0)</f>
        <v>0.53125</v>
      </c>
      <c r="I46" s="54">
        <v>45</v>
      </c>
      <c r="J46" s="29" t="s">
        <v>34</v>
      </c>
      <c r="K46" s="25"/>
      <c r="L46" s="55">
        <f>L45+TIME(0,$I45,0)</f>
        <v>0.44791666666666663</v>
      </c>
      <c r="M46" s="55">
        <f>M45+TIME(0,$I45,0)</f>
        <v>0.53125</v>
      </c>
      <c r="N46" s="54">
        <v>45</v>
      </c>
      <c r="O46" s="29" t="s">
        <v>34</v>
      </c>
      <c r="Q46" t="s">
        <v>98</v>
      </c>
      <c r="R46" t="s">
        <v>97</v>
      </c>
      <c r="S46">
        <f>SUMIF(Q$40:Q$50,"=A",D$40:D$51)</f>
        <v>10</v>
      </c>
    </row>
    <row r="47" spans="1:19" ht="28.8" x14ac:dyDescent="0.3">
      <c r="B47" s="31"/>
      <c r="C47" s="31"/>
      <c r="D47" s="32"/>
      <c r="E47" s="33"/>
      <c r="F47" s="26"/>
      <c r="G47" s="55">
        <f>G46+TIME(0,$I46,0)</f>
        <v>0.47916666666666663</v>
      </c>
      <c r="H47" s="55">
        <f>H46+TIME(0,$I46,0)</f>
        <v>0.5625</v>
      </c>
      <c r="I47" s="54">
        <v>15</v>
      </c>
      <c r="J47" s="29" t="s">
        <v>59</v>
      </c>
      <c r="K47" s="25"/>
      <c r="L47" s="55">
        <f>L46+TIME(0,$I46,0)</f>
        <v>0.47916666666666663</v>
      </c>
      <c r="M47" s="55">
        <f>M46+TIME(0,$I46,0)</f>
        <v>0.5625</v>
      </c>
      <c r="N47" s="54">
        <v>15</v>
      </c>
      <c r="O47" s="29" t="s">
        <v>59</v>
      </c>
      <c r="Q47"/>
      <c r="R47"/>
      <c r="S47"/>
    </row>
    <row r="48" spans="1:19" x14ac:dyDescent="0.3">
      <c r="B48" s="74"/>
      <c r="C48" s="74"/>
      <c r="D48" s="25"/>
      <c r="E48" s="26"/>
      <c r="F48" s="26"/>
      <c r="G48" s="74"/>
      <c r="H48" s="74"/>
      <c r="I48" s="25"/>
      <c r="J48" s="25"/>
      <c r="K48" s="25"/>
      <c r="L48" s="74"/>
      <c r="M48" s="74"/>
      <c r="N48" s="25"/>
      <c r="O48" s="25"/>
      <c r="Q48"/>
      <c r="R48"/>
      <c r="S48"/>
    </row>
    <row r="49" spans="1:19" s="16" customFormat="1" x14ac:dyDescent="0.3">
      <c r="B49" s="79"/>
      <c r="C49" s="79"/>
      <c r="D49" s="26"/>
      <c r="E49" s="225" t="s">
        <v>11</v>
      </c>
      <c r="F49" s="225"/>
      <c r="G49" s="225"/>
      <c r="H49" s="225"/>
      <c r="I49" s="225"/>
      <c r="J49" s="225"/>
      <c r="K49" s="25"/>
      <c r="L49" s="25"/>
      <c r="M49" s="25"/>
      <c r="N49" s="25"/>
      <c r="O49" s="25"/>
      <c r="Q49"/>
      <c r="R49"/>
      <c r="S49"/>
    </row>
    <row r="50" spans="1:19" s="16" customFormat="1" ht="14.4" customHeight="1" x14ac:dyDescent="0.3">
      <c r="B50" s="92">
        <f>B46+TIME(0,D46,0)</f>
        <v>0.48958333333333331</v>
      </c>
      <c r="C50" s="92">
        <f>C46+TIME(0,D46,0)</f>
        <v>0.57291666666666663</v>
      </c>
      <c r="D50" s="54">
        <v>5</v>
      </c>
      <c r="E50" s="222" t="s">
        <v>81</v>
      </c>
      <c r="F50" s="223"/>
      <c r="G50" s="223"/>
      <c r="H50" s="223"/>
      <c r="I50" s="223"/>
      <c r="J50" s="223"/>
      <c r="K50" s="9"/>
      <c r="L50" s="9"/>
      <c r="M50" s="9"/>
      <c r="N50" s="9"/>
      <c r="O50" s="9"/>
      <c r="Q50" t="s">
        <v>97</v>
      </c>
      <c r="R50"/>
      <c r="S50"/>
    </row>
    <row r="51" spans="1:19" ht="14.4" hidden="1" customHeight="1" x14ac:dyDescent="0.3">
      <c r="A51"/>
      <c r="B51" s="9"/>
      <c r="C51" s="66" t="s">
        <v>14</v>
      </c>
      <c r="D51" s="9">
        <f>SUM(D40:D50)</f>
        <v>110</v>
      </c>
      <c r="I51" s="9">
        <f>SUM(I45:I47)+$D40+$D41+D50</f>
        <v>110</v>
      </c>
      <c r="N51" s="9">
        <f>SUM(N45:N47)+$D40+$D41+I50</f>
        <v>105</v>
      </c>
      <c r="Q51" t="s">
        <v>97</v>
      </c>
      <c r="R51"/>
      <c r="S51"/>
    </row>
    <row r="52" spans="1:19" x14ac:dyDescent="0.3">
      <c r="A52"/>
      <c r="B52" s="9"/>
      <c r="C52" s="66"/>
      <c r="D52" s="9"/>
      <c r="I52" s="9"/>
      <c r="N52" s="9"/>
      <c r="Q52"/>
      <c r="R52"/>
      <c r="S52"/>
    </row>
    <row r="53" spans="1:19" x14ac:dyDescent="0.3">
      <c r="A53"/>
      <c r="B53" s="9"/>
      <c r="C53" s="66"/>
      <c r="D53" s="175" t="s">
        <v>85</v>
      </c>
      <c r="E53" s="175"/>
      <c r="F53" s="175"/>
      <c r="G53" s="175"/>
      <c r="H53" s="175"/>
      <c r="I53" s="175"/>
      <c r="J53" s="175"/>
      <c r="K53" s="9"/>
      <c r="L53" s="9"/>
      <c r="M53" s="9"/>
      <c r="N53" s="9"/>
      <c r="O53" s="9"/>
    </row>
    <row r="55" spans="1:19" customFormat="1" x14ac:dyDescent="0.3">
      <c r="B55" s="9"/>
      <c r="C55" s="9"/>
      <c r="E55" t="s">
        <v>25</v>
      </c>
      <c r="G55" s="9"/>
      <c r="H55" s="9"/>
      <c r="L55" s="9"/>
      <c r="M55" s="9"/>
    </row>
    <row r="56" spans="1:19" customFormat="1" x14ac:dyDescent="0.3">
      <c r="B56" s="9"/>
      <c r="C56" s="9"/>
      <c r="E56" t="s">
        <v>26</v>
      </c>
      <c r="G56" s="9"/>
      <c r="H56" s="9"/>
      <c r="L56" s="9"/>
      <c r="M56" s="9"/>
    </row>
    <row r="57" spans="1:19" customFormat="1" x14ac:dyDescent="0.3">
      <c r="B57" s="9"/>
      <c r="C57" s="9"/>
      <c r="E57" s="49" t="s">
        <v>36</v>
      </c>
      <c r="G57" s="9"/>
      <c r="H57" s="9"/>
      <c r="L57" s="9"/>
      <c r="M57" s="9"/>
    </row>
    <row r="60" spans="1:19" x14ac:dyDescent="0.3">
      <c r="A60" t="s">
        <v>70</v>
      </c>
    </row>
    <row r="63" spans="1:19" ht="14.4" customHeight="1" x14ac:dyDescent="0.3">
      <c r="B63" s="172">
        <v>3</v>
      </c>
      <c r="C63" s="172"/>
      <c r="D63" s="2" t="s">
        <v>0</v>
      </c>
      <c r="E63" s="2"/>
      <c r="F63" s="2"/>
      <c r="G63" s="2"/>
      <c r="H63" s="17"/>
      <c r="I63" s="16"/>
      <c r="L63" s="2"/>
      <c r="M63" s="17"/>
      <c r="N63" s="16"/>
    </row>
    <row r="64" spans="1:19" ht="14.4" customHeight="1" x14ac:dyDescent="0.3">
      <c r="B64" s="172"/>
      <c r="C64" s="172"/>
      <c r="D64" s="7" t="s">
        <v>1</v>
      </c>
      <c r="E64" s="7"/>
      <c r="F64" s="7"/>
      <c r="G64" s="7"/>
      <c r="H64" s="17"/>
      <c r="I64" s="16"/>
      <c r="L64" s="7"/>
      <c r="M64" s="17"/>
      <c r="N64" s="16"/>
    </row>
    <row r="65" spans="1:15" ht="14.4" customHeight="1" x14ac:dyDescent="0.3">
      <c r="B65" s="172"/>
      <c r="C65" s="172"/>
      <c r="D65" s="23" t="s">
        <v>2</v>
      </c>
      <c r="E65" s="23"/>
      <c r="F65" s="23"/>
      <c r="G65" s="23"/>
      <c r="L65" s="23"/>
    </row>
    <row r="67" spans="1:15" x14ac:dyDescent="0.3">
      <c r="E67" s="9" t="s">
        <v>3</v>
      </c>
    </row>
    <row r="68" spans="1:15" ht="14.4" customHeight="1" x14ac:dyDescent="0.3">
      <c r="B68" s="221" t="s">
        <v>4</v>
      </c>
      <c r="C68" s="221"/>
      <c r="D68" s="51" t="s">
        <v>5</v>
      </c>
      <c r="E68" s="87" t="s">
        <v>6</v>
      </c>
      <c r="F68" s="18"/>
      <c r="G68" s="208" t="s">
        <v>4</v>
      </c>
      <c r="H68" s="209"/>
      <c r="I68" s="12" t="s">
        <v>5</v>
      </c>
      <c r="J68" s="87" t="s">
        <v>6</v>
      </c>
      <c r="K68" s="75"/>
      <c r="L68" s="208" t="s">
        <v>4</v>
      </c>
      <c r="M68" s="209"/>
      <c r="N68" s="12" t="s">
        <v>5</v>
      </c>
      <c r="O68" s="87" t="s">
        <v>6</v>
      </c>
    </row>
    <row r="69" spans="1:15" x14ac:dyDescent="0.3">
      <c r="B69" s="8">
        <v>0.4236111111111111</v>
      </c>
      <c r="C69" s="8">
        <v>0.51388888888888895</v>
      </c>
      <c r="D69" s="54">
        <v>5</v>
      </c>
      <c r="E69" s="220" t="s">
        <v>27</v>
      </c>
      <c r="F69" s="220"/>
      <c r="G69" s="220"/>
      <c r="H69" s="220"/>
      <c r="I69" s="220"/>
      <c r="J69" s="220"/>
      <c r="K69" s="25"/>
      <c r="L69" s="25"/>
      <c r="M69" s="25"/>
      <c r="N69" s="25"/>
      <c r="O69" s="25"/>
    </row>
    <row r="70" spans="1:15" x14ac:dyDescent="0.3">
      <c r="B70" s="55">
        <v>0.42708333333333331</v>
      </c>
      <c r="C70" s="55">
        <v>0.51736111111111105</v>
      </c>
      <c r="D70" s="54">
        <v>15</v>
      </c>
      <c r="E70" s="220" t="s">
        <v>28</v>
      </c>
      <c r="F70" s="220"/>
      <c r="G70" s="220"/>
      <c r="H70" s="220"/>
      <c r="I70" s="220"/>
      <c r="J70" s="220"/>
      <c r="K70" s="25"/>
      <c r="L70" s="25"/>
      <c r="M70" s="25"/>
      <c r="N70" s="25"/>
      <c r="O70" s="25"/>
    </row>
    <row r="71" spans="1:15" x14ac:dyDescent="0.3">
      <c r="B71" s="74"/>
      <c r="C71" s="74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x14ac:dyDescent="0.3">
      <c r="A72"/>
      <c r="B72" s="77"/>
      <c r="C72"/>
      <c r="D72" s="77" t="s">
        <v>45</v>
      </c>
      <c r="E72" s="77"/>
      <c r="F72" s="77"/>
      <c r="G72" s="78"/>
      <c r="H72" s="78"/>
      <c r="I72" t="s">
        <v>9</v>
      </c>
      <c r="J72"/>
      <c r="K72"/>
      <c r="L72" s="78"/>
      <c r="M72" s="78"/>
      <c r="N72" t="s">
        <v>9</v>
      </c>
      <c r="O72"/>
    </row>
    <row r="73" spans="1:15" ht="15.6" customHeight="1" x14ac:dyDescent="0.3">
      <c r="A73" s="20"/>
      <c r="B73" s="211" t="s">
        <v>29</v>
      </c>
      <c r="C73" s="212"/>
      <c r="D73" s="212"/>
      <c r="E73" s="213"/>
      <c r="F73" s="27"/>
      <c r="G73" s="211" t="s">
        <v>50</v>
      </c>
      <c r="H73" s="212"/>
      <c r="I73" s="212"/>
      <c r="J73" s="213"/>
      <c r="K73" s="27"/>
      <c r="L73" s="211" t="s">
        <v>50</v>
      </c>
      <c r="M73" s="212"/>
      <c r="N73" s="212"/>
      <c r="O73" s="213"/>
    </row>
    <row r="74" spans="1:15" x14ac:dyDescent="0.3">
      <c r="B74" s="55">
        <v>0.4375</v>
      </c>
      <c r="C74" s="55">
        <v>0.52777777777777779</v>
      </c>
      <c r="D74" s="54">
        <v>45</v>
      </c>
      <c r="E74" s="89" t="s">
        <v>31</v>
      </c>
      <c r="F74" s="26"/>
      <c r="G74" s="55">
        <v>0.4375</v>
      </c>
      <c r="H74" s="55">
        <v>0.52777777777777779</v>
      </c>
      <c r="I74" s="54">
        <v>30</v>
      </c>
      <c r="J74" s="29" t="s">
        <v>32</v>
      </c>
      <c r="K74" s="25"/>
      <c r="L74" s="55">
        <v>0.4375</v>
      </c>
      <c r="M74" s="55">
        <v>0.52777777777777779</v>
      </c>
      <c r="N74" s="54">
        <v>30</v>
      </c>
      <c r="O74" s="29" t="s">
        <v>32</v>
      </c>
    </row>
    <row r="75" spans="1:15" ht="28.8" x14ac:dyDescent="0.3">
      <c r="B75" s="55">
        <v>0.46875</v>
      </c>
      <c r="C75" s="55">
        <v>5.9027777777777783E-2</v>
      </c>
      <c r="D75" s="54">
        <v>45</v>
      </c>
      <c r="E75" s="29" t="s">
        <v>34</v>
      </c>
      <c r="F75" s="26"/>
      <c r="G75" s="55">
        <v>0.45833333333333331</v>
      </c>
      <c r="H75" s="55">
        <v>4.8611111111111112E-2</v>
      </c>
      <c r="I75" s="54">
        <v>45</v>
      </c>
      <c r="J75" s="29" t="s">
        <v>34</v>
      </c>
      <c r="K75" s="25"/>
      <c r="L75" s="55">
        <v>0.45833333333333331</v>
      </c>
      <c r="M75" s="55">
        <v>4.8611111111111112E-2</v>
      </c>
      <c r="N75" s="54">
        <v>45</v>
      </c>
      <c r="O75" s="29" t="s">
        <v>34</v>
      </c>
    </row>
    <row r="76" spans="1:15" ht="28.8" x14ac:dyDescent="0.3">
      <c r="B76" s="31"/>
      <c r="C76" s="31"/>
      <c r="D76" s="32"/>
      <c r="E76" s="33"/>
      <c r="F76" s="26"/>
      <c r="G76" s="55">
        <v>0.48958333333333331</v>
      </c>
      <c r="H76" s="55">
        <v>7.9861111111111105E-2</v>
      </c>
      <c r="I76" s="54">
        <v>15</v>
      </c>
      <c r="J76" s="29" t="s">
        <v>59</v>
      </c>
      <c r="K76" s="25"/>
      <c r="L76" s="55">
        <v>0.48958333333333331</v>
      </c>
      <c r="M76" s="55">
        <v>7.9861111111111105E-2</v>
      </c>
      <c r="N76" s="54">
        <v>15</v>
      </c>
      <c r="O76" s="29" t="s">
        <v>59</v>
      </c>
    </row>
    <row r="77" spans="1:15" x14ac:dyDescent="0.3">
      <c r="A77"/>
      <c r="B77" s="9"/>
      <c r="C77" s="66" t="s">
        <v>14</v>
      </c>
      <c r="D77" s="9">
        <f>SUM(D69:D76)</f>
        <v>110</v>
      </c>
      <c r="I77" s="9">
        <f>SUM(I74:I76)+$D69+$D70</f>
        <v>110</v>
      </c>
      <c r="N77" s="9">
        <f>SUM(N74:N76)+$D69+$D70</f>
        <v>110</v>
      </c>
    </row>
    <row r="78" spans="1:15" x14ac:dyDescent="0.3">
      <c r="A78"/>
      <c r="B78" s="9"/>
      <c r="C78" s="66"/>
      <c r="D78" s="9"/>
      <c r="I78" s="9"/>
      <c r="N78" s="9"/>
    </row>
    <row r="79" spans="1:15" x14ac:dyDescent="0.3">
      <c r="A79"/>
      <c r="B79" s="9"/>
      <c r="C79" s="66"/>
      <c r="D79" s="175" t="s">
        <v>24</v>
      </c>
      <c r="E79" s="175"/>
      <c r="F79" s="175"/>
      <c r="G79" s="175"/>
      <c r="H79" s="175"/>
      <c r="I79" s="175"/>
      <c r="J79" s="175"/>
      <c r="K79" s="9"/>
      <c r="L79" s="9"/>
      <c r="M79" s="9"/>
      <c r="N79" s="9"/>
      <c r="O79" s="9"/>
    </row>
    <row r="81" spans="1:15" x14ac:dyDescent="0.3">
      <c r="A81"/>
      <c r="B81" s="9"/>
      <c r="C81" s="9"/>
      <c r="D81"/>
      <c r="E81" t="s">
        <v>25</v>
      </c>
      <c r="F81"/>
      <c r="G81" s="9"/>
      <c r="H81" s="9"/>
      <c r="I81"/>
      <c r="J81"/>
      <c r="K81"/>
      <c r="L81" s="9"/>
      <c r="M81" s="9"/>
      <c r="N81"/>
      <c r="O81"/>
    </row>
    <row r="82" spans="1:15" x14ac:dyDescent="0.3">
      <c r="A82"/>
      <c r="B82" s="9"/>
      <c r="C82" s="9"/>
      <c r="D82"/>
      <c r="E82" t="s">
        <v>26</v>
      </c>
      <c r="F82"/>
      <c r="G82" s="9"/>
      <c r="H82" s="9"/>
      <c r="I82"/>
      <c r="J82"/>
      <c r="K82"/>
      <c r="L82" s="9"/>
      <c r="M82" s="9"/>
      <c r="N82"/>
      <c r="O82"/>
    </row>
    <row r="83" spans="1:15" x14ac:dyDescent="0.3">
      <c r="A83"/>
      <c r="B83" s="9"/>
      <c r="C83" s="9"/>
      <c r="D83"/>
      <c r="E83" s="49" t="s">
        <v>36</v>
      </c>
      <c r="F83"/>
      <c r="G83" s="9"/>
      <c r="H83" s="9"/>
      <c r="I83"/>
      <c r="J83"/>
      <c r="K83"/>
      <c r="L83" s="9"/>
      <c r="M83" s="9"/>
      <c r="N83"/>
      <c r="O83"/>
    </row>
  </sheetData>
  <mergeCells count="36">
    <mergeCell ref="B6:C6"/>
    <mergeCell ref="G6:H6"/>
    <mergeCell ref="B2:D4"/>
    <mergeCell ref="D79:J79"/>
    <mergeCell ref="E11:E12"/>
    <mergeCell ref="D11:D12"/>
    <mergeCell ref="C11:C12"/>
    <mergeCell ref="B11:B12"/>
    <mergeCell ref="E69:J69"/>
    <mergeCell ref="E70:J70"/>
    <mergeCell ref="B73:E73"/>
    <mergeCell ref="G73:J73"/>
    <mergeCell ref="E49:J49"/>
    <mergeCell ref="E50:J50"/>
    <mergeCell ref="D53:J53"/>
    <mergeCell ref="L6:M6"/>
    <mergeCell ref="L39:M39"/>
    <mergeCell ref="L44:O44"/>
    <mergeCell ref="L68:M68"/>
    <mergeCell ref="L10:O10"/>
    <mergeCell ref="L73:O73"/>
    <mergeCell ref="E8:O8"/>
    <mergeCell ref="E14:O14"/>
    <mergeCell ref="D17:O17"/>
    <mergeCell ref="E41:J41"/>
    <mergeCell ref="B44:E44"/>
    <mergeCell ref="G44:J44"/>
    <mergeCell ref="B34:C36"/>
    <mergeCell ref="B39:C39"/>
    <mergeCell ref="G39:H39"/>
    <mergeCell ref="B10:E10"/>
    <mergeCell ref="G10:J10"/>
    <mergeCell ref="B63:C65"/>
    <mergeCell ref="B68:C68"/>
    <mergeCell ref="G68:H68"/>
    <mergeCell ref="E40:J40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81"/>
  <sheetViews>
    <sheetView showGridLines="0" zoomScale="90" zoomScaleNormal="90" workbookViewId="0">
      <selection activeCell="L23" sqref="L23"/>
    </sheetView>
  </sheetViews>
  <sheetFormatPr defaultColWidth="8.88671875" defaultRowHeight="14.4" x14ac:dyDescent="0.3"/>
  <cols>
    <col min="1" max="1" width="8.88671875" style="15"/>
    <col min="2" max="3" width="6.6640625" style="14" customWidth="1"/>
    <col min="4" max="4" width="14.33203125" style="15" bestFit="1" customWidth="1"/>
    <col min="5" max="5" width="22" style="15" customWidth="1"/>
    <col min="6" max="6" width="3.33203125" style="15" customWidth="1"/>
    <col min="7" max="8" width="6.6640625" style="14" customWidth="1"/>
    <col min="9" max="9" width="14.33203125" style="15" customWidth="1"/>
    <col min="10" max="10" width="22" style="15" customWidth="1"/>
    <col min="11" max="11" width="3.33203125" style="15" customWidth="1"/>
    <col min="12" max="13" width="6.6640625" style="14" customWidth="1"/>
    <col min="14" max="14" width="14.33203125" style="15" customWidth="1"/>
    <col min="15" max="15" width="22" style="15" customWidth="1"/>
    <col min="16" max="16384" width="8.88671875" style="15"/>
  </cols>
  <sheetData>
    <row r="1" spans="1:19" customFormat="1" x14ac:dyDescent="0.3">
      <c r="A1" t="s">
        <v>122</v>
      </c>
      <c r="B1" s="9"/>
      <c r="C1" s="9"/>
    </row>
    <row r="2" spans="1:19" customFormat="1" ht="14.4" customHeight="1" x14ac:dyDescent="0.3">
      <c r="A2" s="15"/>
      <c r="B2" s="204">
        <v>10</v>
      </c>
      <c r="C2" s="204"/>
      <c r="D2" s="204"/>
      <c r="E2" s="124" t="s">
        <v>125</v>
      </c>
      <c r="I2" t="s">
        <v>132</v>
      </c>
      <c r="J2" s="15"/>
      <c r="K2" s="15"/>
      <c r="N2" s="15"/>
      <c r="O2" s="15"/>
      <c r="P2" s="15"/>
      <c r="Q2" s="15"/>
      <c r="R2" s="15"/>
      <c r="S2" s="15"/>
    </row>
    <row r="3" spans="1:19" customFormat="1" ht="14.4" customHeight="1" x14ac:dyDescent="0.3">
      <c r="A3" s="15"/>
      <c r="B3" s="204"/>
      <c r="C3" s="204"/>
      <c r="D3" s="204"/>
      <c r="E3" s="125" t="s">
        <v>126</v>
      </c>
      <c r="I3" s="15"/>
      <c r="J3" s="15"/>
      <c r="K3" s="15"/>
      <c r="N3" s="15"/>
      <c r="O3" s="15"/>
      <c r="P3" s="15"/>
      <c r="Q3" s="15"/>
      <c r="R3" s="15"/>
      <c r="S3" s="15"/>
    </row>
    <row r="4" spans="1:19" customFormat="1" ht="14.4" customHeight="1" x14ac:dyDescent="0.3">
      <c r="A4" s="15"/>
      <c r="B4" s="204"/>
      <c r="C4" s="204"/>
      <c r="D4" s="204"/>
      <c r="E4" s="67"/>
      <c r="F4" s="67"/>
      <c r="G4" s="67"/>
      <c r="H4" s="67"/>
      <c r="I4" s="15"/>
      <c r="J4" s="15"/>
      <c r="K4" s="15"/>
      <c r="L4" s="67"/>
      <c r="M4" s="67"/>
      <c r="N4" s="15"/>
      <c r="O4" s="15"/>
      <c r="P4" s="15"/>
      <c r="Q4" s="15"/>
      <c r="R4" s="15"/>
      <c r="S4" s="15"/>
    </row>
    <row r="5" spans="1:19" customFormat="1" x14ac:dyDescent="0.3">
      <c r="A5" s="15"/>
      <c r="B5" s="14"/>
      <c r="C5" s="14"/>
      <c r="D5" s="15"/>
      <c r="E5" s="15"/>
      <c r="F5" s="15"/>
      <c r="G5" s="14"/>
      <c r="H5" s="14"/>
      <c r="I5" s="15"/>
      <c r="J5" s="15"/>
      <c r="K5" s="15"/>
      <c r="L5" s="14"/>
      <c r="M5" s="14"/>
      <c r="N5" s="15"/>
      <c r="O5" s="15"/>
      <c r="P5" s="15"/>
      <c r="Q5" t="s">
        <v>95</v>
      </c>
      <c r="R5" s="15"/>
      <c r="S5" s="15"/>
    </row>
    <row r="6" spans="1:19" customFormat="1" ht="14.4" customHeight="1" x14ac:dyDescent="0.3">
      <c r="A6" s="15"/>
      <c r="B6" s="205" t="s">
        <v>4</v>
      </c>
      <c r="C6" s="206"/>
      <c r="D6" s="51" t="s">
        <v>5</v>
      </c>
      <c r="E6" s="53" t="s">
        <v>6</v>
      </c>
      <c r="F6" s="18"/>
      <c r="G6" s="205" t="s">
        <v>4</v>
      </c>
      <c r="H6" s="206"/>
      <c r="I6" s="51" t="s">
        <v>5</v>
      </c>
      <c r="J6" s="53" t="s">
        <v>6</v>
      </c>
      <c r="K6" s="75"/>
      <c r="L6" s="205" t="s">
        <v>4</v>
      </c>
      <c r="M6" s="206"/>
      <c r="N6" s="51" t="s">
        <v>5</v>
      </c>
      <c r="O6" s="53" t="s">
        <v>6</v>
      </c>
      <c r="P6" s="15"/>
    </row>
    <row r="7" spans="1:19" customFormat="1" x14ac:dyDescent="0.3">
      <c r="A7" s="15"/>
      <c r="B7" s="74"/>
      <c r="C7" s="7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15"/>
      <c r="R7" t="s">
        <v>98</v>
      </c>
      <c r="S7">
        <f>SUMIF(Q$7:Q$12,"=P",D$7:D$12)</f>
        <v>100</v>
      </c>
    </row>
    <row r="8" spans="1:19" customFormat="1" ht="15.6" customHeight="1" x14ac:dyDescent="0.3">
      <c r="A8" s="20"/>
      <c r="B8" s="194" t="s">
        <v>29</v>
      </c>
      <c r="C8" s="195"/>
      <c r="D8" s="195"/>
      <c r="E8" s="196"/>
      <c r="F8" s="27"/>
      <c r="G8" s="194" t="s">
        <v>50</v>
      </c>
      <c r="H8" s="195"/>
      <c r="I8" s="195"/>
      <c r="J8" s="196"/>
      <c r="K8" s="25"/>
      <c r="L8" s="194" t="s">
        <v>127</v>
      </c>
      <c r="M8" s="195"/>
      <c r="N8" s="195"/>
      <c r="O8" s="196"/>
      <c r="P8" s="20"/>
      <c r="R8" t="s">
        <v>96</v>
      </c>
      <c r="S8">
        <f>SUMIF(Q$7:Q$12,"=T",D$7:D$12)</f>
        <v>0</v>
      </c>
    </row>
    <row r="9" spans="1:19" customFormat="1" ht="28.2" customHeight="1" x14ac:dyDescent="0.3">
      <c r="A9" s="15"/>
      <c r="B9" s="235">
        <v>0.41666666666666669</v>
      </c>
      <c r="C9" s="235">
        <v>0.5</v>
      </c>
      <c r="D9" s="237">
        <v>100</v>
      </c>
      <c r="E9" s="249" t="s">
        <v>128</v>
      </c>
      <c r="F9" s="25"/>
      <c r="G9" s="80">
        <v>0.41666666666666669</v>
      </c>
      <c r="H9" s="80">
        <v>0.5</v>
      </c>
      <c r="I9" s="54">
        <v>45</v>
      </c>
      <c r="J9" s="127" t="s">
        <v>129</v>
      </c>
      <c r="K9" s="25"/>
      <c r="L9" s="80">
        <v>0.41666666666666669</v>
      </c>
      <c r="M9" s="80">
        <v>0.5</v>
      </c>
      <c r="N9" s="54">
        <v>55</v>
      </c>
      <c r="O9" s="127" t="s">
        <v>60</v>
      </c>
      <c r="P9" s="15"/>
      <c r="Q9" t="s">
        <v>98</v>
      </c>
      <c r="R9" s="15" t="s">
        <v>97</v>
      </c>
      <c r="S9">
        <f>SUMIF(Q$7:Q$12,"=A",D$7:D$12)</f>
        <v>10</v>
      </c>
    </row>
    <row r="10" spans="1:19" customFormat="1" ht="28.2" customHeight="1" x14ac:dyDescent="0.3">
      <c r="A10" s="15"/>
      <c r="B10" s="236"/>
      <c r="C10" s="236"/>
      <c r="D10" s="238"/>
      <c r="E10" s="250"/>
      <c r="F10" s="25"/>
      <c r="G10" s="55">
        <f>G9+TIME(0,$I9,0)</f>
        <v>0.44791666666666669</v>
      </c>
      <c r="H10" s="55">
        <f>H9+TIME(0,$I9,0)</f>
        <v>0.53125</v>
      </c>
      <c r="I10" s="54">
        <v>55</v>
      </c>
      <c r="J10" s="127" t="s">
        <v>60</v>
      </c>
      <c r="K10" s="25"/>
      <c r="L10" s="55">
        <f>L9+TIME(0,$N9,0)</f>
        <v>0.4548611111111111</v>
      </c>
      <c r="M10" s="55">
        <f>M9+TIME(0,$N9,0)</f>
        <v>0.53819444444444442</v>
      </c>
      <c r="N10" s="54">
        <v>45</v>
      </c>
      <c r="O10" s="127" t="s">
        <v>129</v>
      </c>
      <c r="P10" s="15"/>
      <c r="Q10" t="s">
        <v>98</v>
      </c>
    </row>
    <row r="11" spans="1:19" customFormat="1" x14ac:dyDescent="0.3">
      <c r="A11" s="15"/>
      <c r="B11" s="74"/>
      <c r="C11" s="74"/>
      <c r="D11" s="25"/>
      <c r="E11" s="25"/>
      <c r="F11" s="25"/>
      <c r="G11" s="74"/>
      <c r="H11" s="74"/>
      <c r="I11" s="25"/>
      <c r="J11" s="25"/>
      <c r="K11" s="25"/>
      <c r="L11" s="74"/>
      <c r="M11" s="74"/>
      <c r="N11" s="25"/>
      <c r="O11" s="25"/>
      <c r="P11" s="15"/>
    </row>
    <row r="12" spans="1:19" customFormat="1" x14ac:dyDescent="0.3">
      <c r="A12" s="16"/>
      <c r="B12" s="55">
        <f>B9+TIME(0,D9,0)</f>
        <v>0.48611111111111116</v>
      </c>
      <c r="C12" s="55">
        <f>C9+TIME(0,D9,0)</f>
        <v>0.56944444444444442</v>
      </c>
      <c r="D12" s="54">
        <v>10</v>
      </c>
      <c r="E12" s="177" t="s">
        <v>81</v>
      </c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6"/>
      <c r="Q12" t="s">
        <v>97</v>
      </c>
    </row>
    <row r="13" spans="1:19" customFormat="1" hidden="1" x14ac:dyDescent="0.3">
      <c r="B13" s="9"/>
      <c r="C13" s="66" t="s">
        <v>14</v>
      </c>
      <c r="D13" s="9">
        <f>SUM(D7:D12)</f>
        <v>110</v>
      </c>
      <c r="E13" s="15"/>
      <c r="F13" s="15"/>
      <c r="G13" s="14"/>
      <c r="H13" s="14"/>
      <c r="I13" s="9" t="e">
        <f>SUM(I9:I10)+#REF!+#REF!+D12</f>
        <v>#REF!</v>
      </c>
      <c r="J13" s="15"/>
      <c r="K13" s="15"/>
      <c r="L13" s="14"/>
      <c r="M13" s="14"/>
      <c r="N13" s="9" t="e">
        <f>SUM(N9:N10)+#REF!+#REF!+I12</f>
        <v>#REF!</v>
      </c>
      <c r="O13" s="15"/>
      <c r="P13" s="15"/>
    </row>
    <row r="14" spans="1:19" customFormat="1" x14ac:dyDescent="0.3">
      <c r="B14" s="9"/>
      <c r="C14" s="66"/>
      <c r="D14" s="9"/>
      <c r="E14" s="15"/>
      <c r="F14" s="15"/>
      <c r="G14" s="14"/>
      <c r="H14" s="14"/>
      <c r="I14" s="9"/>
      <c r="J14" s="15"/>
      <c r="K14" s="15"/>
      <c r="L14" s="14"/>
      <c r="M14" s="14"/>
      <c r="N14" s="9"/>
      <c r="O14" s="15"/>
      <c r="P14" s="15"/>
    </row>
    <row r="15" spans="1:19" customFormat="1" x14ac:dyDescent="0.3">
      <c r="B15" s="9"/>
      <c r="C15" s="66"/>
      <c r="D15" s="175" t="s">
        <v>85</v>
      </c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5"/>
      <c r="Q15" s="15"/>
      <c r="R15" s="15"/>
      <c r="S15" s="15"/>
    </row>
    <row r="16" spans="1:19" customFormat="1" x14ac:dyDescent="0.3">
      <c r="A16" s="15"/>
      <c r="B16" s="14"/>
      <c r="C16" s="14"/>
      <c r="D16" s="15"/>
      <c r="E16" s="15"/>
      <c r="F16" s="15"/>
      <c r="G16" s="14"/>
      <c r="H16" s="14"/>
      <c r="I16" s="15"/>
      <c r="J16" s="15"/>
      <c r="K16" s="15"/>
      <c r="L16" s="14"/>
      <c r="M16" s="14"/>
      <c r="N16" s="15"/>
      <c r="O16" s="15"/>
      <c r="P16" s="15"/>
      <c r="Q16" s="15"/>
      <c r="R16" s="15"/>
      <c r="S16" s="15"/>
    </row>
    <row r="17" spans="1:19" customFormat="1" x14ac:dyDescent="0.3">
      <c r="B17" s="9"/>
      <c r="C17" s="9"/>
      <c r="E17" t="s">
        <v>25</v>
      </c>
      <c r="G17" s="9"/>
      <c r="H17" s="9"/>
      <c r="L17" s="9"/>
      <c r="M17" s="9"/>
    </row>
    <row r="18" spans="1:19" customFormat="1" x14ac:dyDescent="0.3">
      <c r="B18" s="9"/>
      <c r="C18" s="9"/>
      <c r="E18" t="s">
        <v>26</v>
      </c>
      <c r="G18" s="9"/>
      <c r="H18" s="9"/>
      <c r="L18" s="9"/>
      <c r="M18" s="9"/>
    </row>
    <row r="19" spans="1:19" customFormat="1" x14ac:dyDescent="0.3">
      <c r="B19" s="9"/>
      <c r="C19" s="9"/>
      <c r="E19" s="49" t="s">
        <v>36</v>
      </c>
      <c r="G19" s="9"/>
      <c r="H19" s="9"/>
      <c r="L19" s="9"/>
      <c r="M19" s="9"/>
    </row>
    <row r="20" spans="1:19" customFormat="1" x14ac:dyDescent="0.3">
      <c r="A20" s="15"/>
      <c r="B20" s="14"/>
      <c r="C20" s="14"/>
      <c r="D20" s="15"/>
      <c r="E20" s="15"/>
      <c r="F20" s="15"/>
      <c r="G20" s="14"/>
      <c r="H20" s="14"/>
      <c r="I20" s="15"/>
      <c r="J20" s="15"/>
      <c r="K20" s="15"/>
      <c r="L20" s="14"/>
      <c r="M20" s="14"/>
      <c r="N20" s="15"/>
      <c r="O20" s="15"/>
      <c r="P20" s="15"/>
      <c r="Q20" s="15"/>
      <c r="R20" s="15"/>
      <c r="S20" s="15"/>
    </row>
    <row r="21" spans="1:19" customFormat="1" x14ac:dyDescent="0.3">
      <c r="B21" s="9"/>
      <c r="C21" s="9"/>
    </row>
    <row r="22" spans="1:19" customFormat="1" x14ac:dyDescent="0.3">
      <c r="B22" s="9"/>
      <c r="C22" s="9"/>
    </row>
    <row r="23" spans="1:19" customFormat="1" x14ac:dyDescent="0.3">
      <c r="B23" s="9"/>
      <c r="C23" s="9"/>
    </row>
    <row r="24" spans="1:19" customFormat="1" x14ac:dyDescent="0.3">
      <c r="B24" s="9"/>
      <c r="C24" s="9"/>
    </row>
    <row r="25" spans="1:19" customFormat="1" x14ac:dyDescent="0.3">
      <c r="B25" s="9"/>
      <c r="C25" s="9"/>
    </row>
    <row r="26" spans="1:19" customFormat="1" x14ac:dyDescent="0.3">
      <c r="B26" s="9"/>
      <c r="C26" s="9"/>
    </row>
    <row r="27" spans="1:19" customFormat="1" x14ac:dyDescent="0.3">
      <c r="B27" s="9"/>
      <c r="C27" s="9"/>
    </row>
    <row r="28" spans="1:19" customFormat="1" x14ac:dyDescent="0.3">
      <c r="B28" s="9"/>
      <c r="C28" s="9"/>
    </row>
    <row r="29" spans="1:19" customFormat="1" x14ac:dyDescent="0.3">
      <c r="B29" s="9"/>
      <c r="C29" s="9"/>
    </row>
    <row r="32" spans="1:19" ht="14.4" customHeight="1" x14ac:dyDescent="0.3">
      <c r="B32" s="172">
        <v>3</v>
      </c>
      <c r="C32" s="172"/>
      <c r="D32" s="2" t="s">
        <v>83</v>
      </c>
      <c r="E32" s="2"/>
      <c r="F32" s="2"/>
      <c r="G32" s="2"/>
      <c r="H32" s="2"/>
      <c r="I32" s="16"/>
      <c r="L32" s="2"/>
      <c r="M32" s="2"/>
      <c r="N32" s="16"/>
    </row>
    <row r="33" spans="1:19" ht="14.4" customHeight="1" x14ac:dyDescent="0.3">
      <c r="B33" s="172"/>
      <c r="C33" s="172"/>
      <c r="D33" s="7" t="s">
        <v>84</v>
      </c>
      <c r="E33" s="7"/>
      <c r="F33" s="7"/>
      <c r="G33" s="7"/>
      <c r="H33" s="7"/>
      <c r="I33" s="16"/>
      <c r="L33" s="7"/>
      <c r="M33" s="7"/>
      <c r="N33" s="16"/>
    </row>
    <row r="34" spans="1:19" ht="14.4" customHeight="1" x14ac:dyDescent="0.3">
      <c r="B34" s="172"/>
      <c r="C34" s="172"/>
      <c r="D34" s="23" t="s">
        <v>2</v>
      </c>
      <c r="E34" s="23"/>
      <c r="F34" s="23"/>
      <c r="G34" s="23"/>
      <c r="H34" s="23"/>
      <c r="L34" s="23"/>
      <c r="M34" s="23"/>
    </row>
    <row r="35" spans="1:19" x14ac:dyDescent="0.3">
      <c r="A35" s="15" t="s">
        <v>109</v>
      </c>
    </row>
    <row r="36" spans="1:19" x14ac:dyDescent="0.3">
      <c r="A36" s="15" t="s">
        <v>111</v>
      </c>
      <c r="E36" s="9" t="s">
        <v>3</v>
      </c>
      <c r="Q36" t="s">
        <v>95</v>
      </c>
      <c r="R36"/>
      <c r="S36"/>
    </row>
    <row r="37" spans="1:19" ht="14.4" customHeight="1" x14ac:dyDescent="0.3">
      <c r="B37" s="205" t="s">
        <v>4</v>
      </c>
      <c r="C37" s="206"/>
      <c r="D37" s="51" t="s">
        <v>5</v>
      </c>
      <c r="E37" s="87" t="s">
        <v>6</v>
      </c>
      <c r="F37" s="18"/>
      <c r="G37" s="205" t="s">
        <v>4</v>
      </c>
      <c r="H37" s="206"/>
      <c r="I37" s="12" t="s">
        <v>5</v>
      </c>
      <c r="J37" s="87" t="s">
        <v>6</v>
      </c>
      <c r="K37" s="75"/>
      <c r="L37" s="205" t="s">
        <v>4</v>
      </c>
      <c r="M37" s="206"/>
      <c r="N37" s="12" t="s">
        <v>5</v>
      </c>
      <c r="O37" s="87" t="s">
        <v>6</v>
      </c>
      <c r="Q37"/>
      <c r="R37"/>
      <c r="S37"/>
    </row>
    <row r="38" spans="1:19" x14ac:dyDescent="0.3">
      <c r="B38" s="57">
        <v>0.41666666666666669</v>
      </c>
      <c r="C38" s="57">
        <v>0.5</v>
      </c>
      <c r="D38" s="54">
        <v>5</v>
      </c>
      <c r="E38" s="214" t="s">
        <v>27</v>
      </c>
      <c r="F38" s="215"/>
      <c r="G38" s="215"/>
      <c r="H38" s="215"/>
      <c r="I38" s="215"/>
      <c r="J38" s="215"/>
      <c r="K38" s="25"/>
      <c r="L38" s="25"/>
      <c r="M38" s="25"/>
      <c r="N38" s="25"/>
      <c r="O38" s="25"/>
      <c r="Q38" t="s">
        <v>97</v>
      </c>
      <c r="R38"/>
      <c r="S38"/>
    </row>
    <row r="39" spans="1:19" ht="23.4" customHeight="1" x14ac:dyDescent="0.3">
      <c r="B39" s="55">
        <f>B38+TIME(0,D38,0)</f>
        <v>0.4201388888888889</v>
      </c>
      <c r="C39" s="55">
        <f>C38+TIME(0,D38,0)</f>
        <v>0.50347222222222221</v>
      </c>
      <c r="D39" s="54">
        <v>10</v>
      </c>
      <c r="E39" s="217" t="s">
        <v>76</v>
      </c>
      <c r="F39" s="218"/>
      <c r="G39" s="218"/>
      <c r="H39" s="218"/>
      <c r="I39" s="218"/>
      <c r="J39" s="218"/>
      <c r="K39" s="136"/>
      <c r="L39" s="136"/>
      <c r="M39" s="136"/>
      <c r="N39" s="136"/>
      <c r="O39" s="136"/>
      <c r="Q39" t="s">
        <v>96</v>
      </c>
      <c r="R39"/>
      <c r="S39"/>
    </row>
    <row r="40" spans="1:19" ht="23.4" customHeight="1" x14ac:dyDescent="0.3">
      <c r="B40" s="74"/>
      <c r="C40" s="7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Q40"/>
      <c r="R40"/>
      <c r="S40"/>
    </row>
    <row r="41" spans="1:19" customFormat="1" ht="14.4" customHeight="1" x14ac:dyDescent="0.3">
      <c r="B41" s="77"/>
      <c r="D41" s="77" t="s">
        <v>45</v>
      </c>
      <c r="E41" s="77"/>
      <c r="F41" s="77"/>
      <c r="G41" s="78"/>
      <c r="H41" s="78"/>
      <c r="I41" t="s">
        <v>9</v>
      </c>
      <c r="L41" s="78"/>
      <c r="M41" s="78"/>
      <c r="N41" t="s">
        <v>9</v>
      </c>
    </row>
    <row r="42" spans="1:19" s="20" customFormat="1" ht="15.75" customHeight="1" x14ac:dyDescent="0.3">
      <c r="B42" s="211" t="s">
        <v>29</v>
      </c>
      <c r="C42" s="212"/>
      <c r="D42" s="212"/>
      <c r="E42" s="213"/>
      <c r="F42" s="27"/>
      <c r="G42" s="211" t="s">
        <v>50</v>
      </c>
      <c r="H42" s="212"/>
      <c r="I42" s="212"/>
      <c r="J42" s="213"/>
      <c r="K42" s="27"/>
      <c r="L42" s="211" t="s">
        <v>50</v>
      </c>
      <c r="M42" s="212"/>
      <c r="N42" s="212"/>
      <c r="O42" s="213"/>
      <c r="Q42"/>
      <c r="R42" t="s">
        <v>98</v>
      </c>
      <c r="S42">
        <f>SUMIF(Q$38:Q$50,"=p",D$38:D$50)</f>
        <v>45</v>
      </c>
    </row>
    <row r="43" spans="1:19" x14ac:dyDescent="0.3">
      <c r="B43" s="55">
        <f>B39+TIME(0,$D39,0)</f>
        <v>0.42708333333333331</v>
      </c>
      <c r="C43" s="55">
        <f>C39+TIME(0,$D39,0)</f>
        <v>0.51041666666666663</v>
      </c>
      <c r="D43" s="54">
        <v>45</v>
      </c>
      <c r="E43" s="89" t="s">
        <v>31</v>
      </c>
      <c r="F43" s="26"/>
      <c r="G43" s="55">
        <f>$B39+TIME(0,$D39,0)</f>
        <v>0.42708333333333331</v>
      </c>
      <c r="H43" s="55">
        <f>$C39+TIME(0,$D39,0)</f>
        <v>0.51041666666666663</v>
      </c>
      <c r="I43" s="54">
        <v>30</v>
      </c>
      <c r="J43" s="29" t="s">
        <v>86</v>
      </c>
      <c r="K43" s="25"/>
      <c r="L43" s="55">
        <f>$B39+TIME(0,$D39,0)</f>
        <v>0.42708333333333331</v>
      </c>
      <c r="M43" s="55">
        <f>$C39+TIME(0,$D39,0)</f>
        <v>0.51041666666666663</v>
      </c>
      <c r="N43" s="54">
        <v>30</v>
      </c>
      <c r="O43" s="29" t="s">
        <v>86</v>
      </c>
      <c r="Q43" t="s">
        <v>96</v>
      </c>
      <c r="R43" t="s">
        <v>96</v>
      </c>
      <c r="S43">
        <f>SUMIF(Q$38:Q$50,"=T",D$38:D$50)</f>
        <v>55</v>
      </c>
    </row>
    <row r="44" spans="1:19" ht="28.8" x14ac:dyDescent="0.3">
      <c r="B44" s="55">
        <f>B43+TIME(0,D43,0)</f>
        <v>0.45833333333333331</v>
      </c>
      <c r="C44" s="55">
        <f>C43+TIME(0,D43,0)</f>
        <v>0.54166666666666663</v>
      </c>
      <c r="D44" s="54">
        <v>45</v>
      </c>
      <c r="E44" s="29" t="s">
        <v>34</v>
      </c>
      <c r="F44" s="26"/>
      <c r="G44" s="55">
        <f>G43+TIME(0,$I43,0)</f>
        <v>0.44791666666666663</v>
      </c>
      <c r="H44" s="55">
        <f>H43+TIME(0,$I43,0)</f>
        <v>0.53125</v>
      </c>
      <c r="I44" s="54">
        <v>45</v>
      </c>
      <c r="J44" s="29" t="s">
        <v>34</v>
      </c>
      <c r="K44" s="25"/>
      <c r="L44" s="55">
        <f>L43+TIME(0,$I43,0)</f>
        <v>0.44791666666666663</v>
      </c>
      <c r="M44" s="55">
        <f>M43+TIME(0,$I43,0)</f>
        <v>0.53125</v>
      </c>
      <c r="N44" s="54">
        <v>45</v>
      </c>
      <c r="O44" s="29" t="s">
        <v>34</v>
      </c>
      <c r="Q44" t="s">
        <v>98</v>
      </c>
      <c r="R44" t="s">
        <v>97</v>
      </c>
      <c r="S44">
        <f>SUMIF(Q$38:Q$48,"=A",D$38:D$49)</f>
        <v>10</v>
      </c>
    </row>
    <row r="45" spans="1:19" ht="28.8" x14ac:dyDescent="0.3">
      <c r="B45" s="31"/>
      <c r="C45" s="31"/>
      <c r="D45" s="32"/>
      <c r="E45" s="33"/>
      <c r="F45" s="26"/>
      <c r="G45" s="55">
        <f>G44+TIME(0,$I44,0)</f>
        <v>0.47916666666666663</v>
      </c>
      <c r="H45" s="55">
        <f>H44+TIME(0,$I44,0)</f>
        <v>0.5625</v>
      </c>
      <c r="I45" s="54">
        <v>15</v>
      </c>
      <c r="J45" s="29" t="s">
        <v>59</v>
      </c>
      <c r="K45" s="25"/>
      <c r="L45" s="55">
        <f>L44+TIME(0,$I44,0)</f>
        <v>0.47916666666666663</v>
      </c>
      <c r="M45" s="55">
        <f>M44+TIME(0,$I44,0)</f>
        <v>0.5625</v>
      </c>
      <c r="N45" s="54">
        <v>15</v>
      </c>
      <c r="O45" s="29" t="s">
        <v>59</v>
      </c>
      <c r="Q45"/>
      <c r="R45"/>
      <c r="S45"/>
    </row>
    <row r="46" spans="1:19" x14ac:dyDescent="0.3">
      <c r="B46" s="74"/>
      <c r="C46" s="74"/>
      <c r="D46" s="25"/>
      <c r="E46" s="26"/>
      <c r="F46" s="26"/>
      <c r="G46" s="74"/>
      <c r="H46" s="74"/>
      <c r="I46" s="25"/>
      <c r="J46" s="25"/>
      <c r="K46" s="25"/>
      <c r="L46" s="74"/>
      <c r="M46" s="74"/>
      <c r="N46" s="25"/>
      <c r="O46" s="25"/>
      <c r="Q46"/>
      <c r="R46"/>
      <c r="S46"/>
    </row>
    <row r="47" spans="1:19" s="16" customFormat="1" x14ac:dyDescent="0.3">
      <c r="B47" s="79"/>
      <c r="C47" s="79"/>
      <c r="D47" s="26"/>
      <c r="E47" s="225" t="s">
        <v>11</v>
      </c>
      <c r="F47" s="225"/>
      <c r="G47" s="225"/>
      <c r="H47" s="225"/>
      <c r="I47" s="225"/>
      <c r="J47" s="225"/>
      <c r="K47" s="25"/>
      <c r="L47" s="25"/>
      <c r="M47" s="25"/>
      <c r="N47" s="25"/>
      <c r="O47" s="25"/>
      <c r="Q47"/>
      <c r="R47"/>
      <c r="S47"/>
    </row>
    <row r="48" spans="1:19" s="16" customFormat="1" ht="14.4" customHeight="1" x14ac:dyDescent="0.3">
      <c r="B48" s="92">
        <f>B44+TIME(0,D44,0)</f>
        <v>0.48958333333333331</v>
      </c>
      <c r="C48" s="92">
        <f>C44+TIME(0,D44,0)</f>
        <v>0.57291666666666663</v>
      </c>
      <c r="D48" s="54">
        <v>5</v>
      </c>
      <c r="E48" s="222" t="s">
        <v>81</v>
      </c>
      <c r="F48" s="223"/>
      <c r="G48" s="223"/>
      <c r="H48" s="223"/>
      <c r="I48" s="223"/>
      <c r="J48" s="223"/>
      <c r="K48" s="9"/>
      <c r="L48" s="9"/>
      <c r="M48" s="9"/>
      <c r="N48" s="9"/>
      <c r="O48" s="9"/>
      <c r="Q48" t="s">
        <v>97</v>
      </c>
      <c r="R48"/>
      <c r="S48"/>
    </row>
    <row r="49" spans="1:19" ht="14.4" hidden="1" customHeight="1" x14ac:dyDescent="0.3">
      <c r="A49"/>
      <c r="B49" s="9"/>
      <c r="C49" s="66" t="s">
        <v>14</v>
      </c>
      <c r="D49" s="9">
        <f>SUM(D38:D48)</f>
        <v>110</v>
      </c>
      <c r="I49" s="9">
        <f>SUM(I43:I45)+$D38+$D39+D48</f>
        <v>110</v>
      </c>
      <c r="N49" s="9">
        <f>SUM(N43:N45)+$D38+$D39+I48</f>
        <v>105</v>
      </c>
      <c r="Q49" t="s">
        <v>97</v>
      </c>
      <c r="R49"/>
      <c r="S49"/>
    </row>
    <row r="50" spans="1:19" x14ac:dyDescent="0.3">
      <c r="A50"/>
      <c r="B50" s="9"/>
      <c r="C50" s="66"/>
      <c r="D50" s="9"/>
      <c r="I50" s="9"/>
      <c r="N50" s="9"/>
      <c r="Q50"/>
      <c r="R50"/>
      <c r="S50"/>
    </row>
    <row r="51" spans="1:19" x14ac:dyDescent="0.3">
      <c r="A51"/>
      <c r="B51" s="9"/>
      <c r="C51" s="66"/>
      <c r="D51" s="175" t="s">
        <v>85</v>
      </c>
      <c r="E51" s="175"/>
      <c r="F51" s="175"/>
      <c r="G51" s="175"/>
      <c r="H51" s="175"/>
      <c r="I51" s="175"/>
      <c r="J51" s="175"/>
      <c r="K51" s="9"/>
      <c r="L51" s="9"/>
      <c r="M51" s="9"/>
      <c r="N51" s="9"/>
      <c r="O51" s="9"/>
    </row>
    <row r="53" spans="1:19" customFormat="1" x14ac:dyDescent="0.3">
      <c r="B53" s="9"/>
      <c r="C53" s="9"/>
      <c r="E53" t="s">
        <v>25</v>
      </c>
      <c r="G53" s="9"/>
      <c r="H53" s="9"/>
      <c r="L53" s="9"/>
      <c r="M53" s="9"/>
    </row>
    <row r="54" spans="1:19" customFormat="1" x14ac:dyDescent="0.3">
      <c r="B54" s="9"/>
      <c r="C54" s="9"/>
      <c r="E54" t="s">
        <v>26</v>
      </c>
      <c r="G54" s="9"/>
      <c r="H54" s="9"/>
      <c r="L54" s="9"/>
      <c r="M54" s="9"/>
    </row>
    <row r="55" spans="1:19" customFormat="1" x14ac:dyDescent="0.3">
      <c r="B55" s="9"/>
      <c r="C55" s="9"/>
      <c r="E55" s="49" t="s">
        <v>36</v>
      </c>
      <c r="G55" s="9"/>
      <c r="H55" s="9"/>
      <c r="L55" s="9"/>
      <c r="M55" s="9"/>
    </row>
    <row r="58" spans="1:19" x14ac:dyDescent="0.3">
      <c r="A58" t="s">
        <v>70</v>
      </c>
    </row>
    <row r="61" spans="1:19" ht="14.4" customHeight="1" x14ac:dyDescent="0.3">
      <c r="B61" s="172">
        <v>3</v>
      </c>
      <c r="C61" s="172"/>
      <c r="D61" s="2" t="s">
        <v>0</v>
      </c>
      <c r="E61" s="2"/>
      <c r="F61" s="2"/>
      <c r="G61" s="2"/>
      <c r="H61" s="17"/>
      <c r="I61" s="16"/>
      <c r="L61" s="2"/>
      <c r="M61" s="17"/>
      <c r="N61" s="16"/>
    </row>
    <row r="62" spans="1:19" ht="14.4" customHeight="1" x14ac:dyDescent="0.3">
      <c r="B62" s="172"/>
      <c r="C62" s="172"/>
      <c r="D62" s="7" t="s">
        <v>1</v>
      </c>
      <c r="E62" s="7"/>
      <c r="F62" s="7"/>
      <c r="G62" s="7"/>
      <c r="H62" s="17"/>
      <c r="I62" s="16"/>
      <c r="L62" s="7"/>
      <c r="M62" s="17"/>
      <c r="N62" s="16"/>
    </row>
    <row r="63" spans="1:19" ht="14.4" customHeight="1" x14ac:dyDescent="0.3">
      <c r="B63" s="172"/>
      <c r="C63" s="172"/>
      <c r="D63" s="23" t="s">
        <v>2</v>
      </c>
      <c r="E63" s="23"/>
      <c r="F63" s="23"/>
      <c r="G63" s="23"/>
      <c r="L63" s="23"/>
    </row>
    <row r="65" spans="1:15" x14ac:dyDescent="0.3">
      <c r="E65" s="9" t="s">
        <v>3</v>
      </c>
    </row>
    <row r="66" spans="1:15" ht="14.4" customHeight="1" x14ac:dyDescent="0.3">
      <c r="B66" s="221" t="s">
        <v>4</v>
      </c>
      <c r="C66" s="221"/>
      <c r="D66" s="51" t="s">
        <v>5</v>
      </c>
      <c r="E66" s="87" t="s">
        <v>6</v>
      </c>
      <c r="F66" s="18"/>
      <c r="G66" s="208" t="s">
        <v>4</v>
      </c>
      <c r="H66" s="209"/>
      <c r="I66" s="12" t="s">
        <v>5</v>
      </c>
      <c r="J66" s="87" t="s">
        <v>6</v>
      </c>
      <c r="K66" s="75"/>
      <c r="L66" s="208" t="s">
        <v>4</v>
      </c>
      <c r="M66" s="209"/>
      <c r="N66" s="12" t="s">
        <v>5</v>
      </c>
      <c r="O66" s="87" t="s">
        <v>6</v>
      </c>
    </row>
    <row r="67" spans="1:15" x14ac:dyDescent="0.3">
      <c r="B67" s="8">
        <v>0.4236111111111111</v>
      </c>
      <c r="C67" s="8">
        <v>0.51388888888888895</v>
      </c>
      <c r="D67" s="54">
        <v>5</v>
      </c>
      <c r="E67" s="220" t="s">
        <v>27</v>
      </c>
      <c r="F67" s="220"/>
      <c r="G67" s="220"/>
      <c r="H67" s="220"/>
      <c r="I67" s="220"/>
      <c r="J67" s="220"/>
      <c r="K67" s="25"/>
      <c r="L67" s="25"/>
      <c r="M67" s="25"/>
      <c r="N67" s="25"/>
      <c r="O67" s="25"/>
    </row>
    <row r="68" spans="1:15" x14ac:dyDescent="0.3">
      <c r="B68" s="55">
        <v>0.42708333333333331</v>
      </c>
      <c r="C68" s="55">
        <v>0.51736111111111105</v>
      </c>
      <c r="D68" s="54">
        <v>15</v>
      </c>
      <c r="E68" s="220" t="s">
        <v>28</v>
      </c>
      <c r="F68" s="220"/>
      <c r="G68" s="220"/>
      <c r="H68" s="220"/>
      <c r="I68" s="220"/>
      <c r="J68" s="220"/>
      <c r="K68" s="25"/>
      <c r="L68" s="25"/>
      <c r="M68" s="25"/>
      <c r="N68" s="25"/>
      <c r="O68" s="25"/>
    </row>
    <row r="69" spans="1:15" x14ac:dyDescent="0.3">
      <c r="B69" s="74"/>
      <c r="C69" s="74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x14ac:dyDescent="0.3">
      <c r="A70"/>
      <c r="B70" s="77"/>
      <c r="C70"/>
      <c r="D70" s="77" t="s">
        <v>45</v>
      </c>
      <c r="E70" s="77"/>
      <c r="F70" s="77"/>
      <c r="G70" s="78"/>
      <c r="H70" s="78"/>
      <c r="I70" t="s">
        <v>9</v>
      </c>
      <c r="J70"/>
      <c r="K70"/>
      <c r="L70" s="78"/>
      <c r="M70" s="78"/>
      <c r="N70" t="s">
        <v>9</v>
      </c>
      <c r="O70"/>
    </row>
    <row r="71" spans="1:15" ht="15.6" customHeight="1" x14ac:dyDescent="0.3">
      <c r="A71" s="20"/>
      <c r="B71" s="211" t="s">
        <v>29</v>
      </c>
      <c r="C71" s="212"/>
      <c r="D71" s="212"/>
      <c r="E71" s="213"/>
      <c r="F71" s="27"/>
      <c r="G71" s="211" t="s">
        <v>50</v>
      </c>
      <c r="H71" s="212"/>
      <c r="I71" s="212"/>
      <c r="J71" s="213"/>
      <c r="K71" s="27"/>
      <c r="L71" s="211" t="s">
        <v>50</v>
      </c>
      <c r="M71" s="212"/>
      <c r="N71" s="212"/>
      <c r="O71" s="213"/>
    </row>
    <row r="72" spans="1:15" x14ac:dyDescent="0.3">
      <c r="B72" s="55">
        <v>0.4375</v>
      </c>
      <c r="C72" s="55">
        <v>0.52777777777777779</v>
      </c>
      <c r="D72" s="54">
        <v>45</v>
      </c>
      <c r="E72" s="89" t="s">
        <v>31</v>
      </c>
      <c r="F72" s="26"/>
      <c r="G72" s="55">
        <v>0.4375</v>
      </c>
      <c r="H72" s="55">
        <v>0.52777777777777779</v>
      </c>
      <c r="I72" s="54">
        <v>30</v>
      </c>
      <c r="J72" s="29" t="s">
        <v>32</v>
      </c>
      <c r="K72" s="25"/>
      <c r="L72" s="55">
        <v>0.4375</v>
      </c>
      <c r="M72" s="55">
        <v>0.52777777777777779</v>
      </c>
      <c r="N72" s="54">
        <v>30</v>
      </c>
      <c r="O72" s="29" t="s">
        <v>32</v>
      </c>
    </row>
    <row r="73" spans="1:15" ht="28.8" x14ac:dyDescent="0.3">
      <c r="B73" s="55">
        <v>0.46875</v>
      </c>
      <c r="C73" s="55">
        <v>5.9027777777777783E-2</v>
      </c>
      <c r="D73" s="54">
        <v>45</v>
      </c>
      <c r="E73" s="29" t="s">
        <v>34</v>
      </c>
      <c r="F73" s="26"/>
      <c r="G73" s="55">
        <v>0.45833333333333331</v>
      </c>
      <c r="H73" s="55">
        <v>4.8611111111111112E-2</v>
      </c>
      <c r="I73" s="54">
        <v>45</v>
      </c>
      <c r="J73" s="29" t="s">
        <v>34</v>
      </c>
      <c r="K73" s="25"/>
      <c r="L73" s="55">
        <v>0.45833333333333331</v>
      </c>
      <c r="M73" s="55">
        <v>4.8611111111111112E-2</v>
      </c>
      <c r="N73" s="54">
        <v>45</v>
      </c>
      <c r="O73" s="29" t="s">
        <v>34</v>
      </c>
    </row>
    <row r="74" spans="1:15" ht="28.8" x14ac:dyDescent="0.3">
      <c r="B74" s="31"/>
      <c r="C74" s="31"/>
      <c r="D74" s="32"/>
      <c r="E74" s="33"/>
      <c r="F74" s="26"/>
      <c r="G74" s="55">
        <v>0.48958333333333331</v>
      </c>
      <c r="H74" s="55">
        <v>7.9861111111111105E-2</v>
      </c>
      <c r="I74" s="54">
        <v>15</v>
      </c>
      <c r="J74" s="29" t="s">
        <v>59</v>
      </c>
      <c r="K74" s="25"/>
      <c r="L74" s="55">
        <v>0.48958333333333331</v>
      </c>
      <c r="M74" s="55">
        <v>7.9861111111111105E-2</v>
      </c>
      <c r="N74" s="54">
        <v>15</v>
      </c>
      <c r="O74" s="29" t="s">
        <v>59</v>
      </c>
    </row>
    <row r="75" spans="1:15" x14ac:dyDescent="0.3">
      <c r="A75"/>
      <c r="B75" s="9"/>
      <c r="C75" s="66" t="s">
        <v>14</v>
      </c>
      <c r="D75" s="9">
        <f>SUM(D67:D74)</f>
        <v>110</v>
      </c>
      <c r="I75" s="9">
        <f>SUM(I72:I74)+$D67+$D68</f>
        <v>110</v>
      </c>
      <c r="N75" s="9">
        <f>SUM(N72:N74)+$D67+$D68</f>
        <v>110</v>
      </c>
    </row>
    <row r="76" spans="1:15" x14ac:dyDescent="0.3">
      <c r="A76"/>
      <c r="B76" s="9"/>
      <c r="C76" s="66"/>
      <c r="D76" s="9"/>
      <c r="I76" s="9"/>
      <c r="N76" s="9"/>
    </row>
    <row r="77" spans="1:15" x14ac:dyDescent="0.3">
      <c r="A77"/>
      <c r="B77" s="9"/>
      <c r="C77" s="66"/>
      <c r="D77" s="175" t="s">
        <v>24</v>
      </c>
      <c r="E77" s="175"/>
      <c r="F77" s="175"/>
      <c r="G77" s="175"/>
      <c r="H77" s="175"/>
      <c r="I77" s="175"/>
      <c r="J77" s="175"/>
      <c r="K77" s="9"/>
      <c r="L77" s="9"/>
      <c r="M77" s="9"/>
      <c r="N77" s="9"/>
      <c r="O77" s="9"/>
    </row>
    <row r="79" spans="1:15" x14ac:dyDescent="0.3">
      <c r="A79"/>
      <c r="B79" s="9"/>
      <c r="C79" s="9"/>
      <c r="D79"/>
      <c r="E79" t="s">
        <v>25</v>
      </c>
      <c r="F79"/>
      <c r="G79" s="9"/>
      <c r="H79" s="9"/>
      <c r="I79"/>
      <c r="J79"/>
      <c r="K79"/>
      <c r="L79" s="9"/>
      <c r="M79" s="9"/>
      <c r="N79"/>
      <c r="O79"/>
    </row>
    <row r="80" spans="1:15" x14ac:dyDescent="0.3">
      <c r="A80"/>
      <c r="B80" s="9"/>
      <c r="C80" s="9"/>
      <c r="D80"/>
      <c r="E80" t="s">
        <v>26</v>
      </c>
      <c r="F80"/>
      <c r="G80" s="9"/>
      <c r="H80" s="9"/>
      <c r="I80"/>
      <c r="J80"/>
      <c r="K80"/>
      <c r="L80" s="9"/>
      <c r="M80" s="9"/>
      <c r="N80"/>
      <c r="O80"/>
    </row>
    <row r="81" spans="1:15" x14ac:dyDescent="0.3">
      <c r="A81"/>
      <c r="B81" s="9"/>
      <c r="C81" s="9"/>
      <c r="D81"/>
      <c r="E81" s="49" t="s">
        <v>36</v>
      </c>
      <c r="F81"/>
      <c r="G81" s="9"/>
      <c r="H81" s="9"/>
      <c r="I81"/>
      <c r="J81"/>
      <c r="K81"/>
      <c r="L81" s="9"/>
      <c r="M81" s="9"/>
      <c r="N81"/>
      <c r="O81"/>
    </row>
  </sheetData>
  <mergeCells count="35">
    <mergeCell ref="E48:J48"/>
    <mergeCell ref="D51:J51"/>
    <mergeCell ref="B61:C63"/>
    <mergeCell ref="G37:H37"/>
    <mergeCell ref="B2:D4"/>
    <mergeCell ref="B6:C6"/>
    <mergeCell ref="G6:H6"/>
    <mergeCell ref="E12:O12"/>
    <mergeCell ref="D15:O15"/>
    <mergeCell ref="B32:C34"/>
    <mergeCell ref="B37:C37"/>
    <mergeCell ref="E47:J47"/>
    <mergeCell ref="L6:M6"/>
    <mergeCell ref="B8:E8"/>
    <mergeCell ref="G8:J8"/>
    <mergeCell ref="L8:O8"/>
    <mergeCell ref="B9:B10"/>
    <mergeCell ref="C9:C10"/>
    <mergeCell ref="D9:D10"/>
    <mergeCell ref="E9:E10"/>
    <mergeCell ref="L37:M37"/>
    <mergeCell ref="E38:J38"/>
    <mergeCell ref="E39:J39"/>
    <mergeCell ref="B42:E42"/>
    <mergeCell ref="G42:J42"/>
    <mergeCell ref="L42:O42"/>
    <mergeCell ref="D77:J77"/>
    <mergeCell ref="B66:C66"/>
    <mergeCell ref="G66:H66"/>
    <mergeCell ref="L66:M66"/>
    <mergeCell ref="E67:J67"/>
    <mergeCell ref="E68:J68"/>
    <mergeCell ref="B71:E71"/>
    <mergeCell ref="G71:J71"/>
    <mergeCell ref="L71:O71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2"/>
  <sheetViews>
    <sheetView zoomScale="130" zoomScaleNormal="130" workbookViewId="0">
      <selection activeCell="H6" sqref="H6"/>
    </sheetView>
  </sheetViews>
  <sheetFormatPr defaultRowHeight="14.4" x14ac:dyDescent="0.3"/>
  <cols>
    <col min="1" max="1" width="38.77734375" bestFit="1" customWidth="1"/>
    <col min="2" max="2" width="5.21875" customWidth="1"/>
    <col min="3" max="12" width="6.21875" customWidth="1"/>
  </cols>
  <sheetData>
    <row r="1" spans="1:14" s="9" customFormat="1" x14ac:dyDescent="0.3">
      <c r="C1" s="9">
        <v>1</v>
      </c>
      <c r="D1" s="9">
        <v>2</v>
      </c>
      <c r="E1" s="9">
        <v>3</v>
      </c>
      <c r="F1" s="9">
        <v>4</v>
      </c>
      <c r="G1" s="9">
        <v>5</v>
      </c>
      <c r="H1" s="9">
        <v>6</v>
      </c>
      <c r="I1" s="9">
        <v>7</v>
      </c>
      <c r="J1" s="9">
        <v>8</v>
      </c>
      <c r="K1" s="9">
        <v>9</v>
      </c>
      <c r="L1" s="9">
        <v>10</v>
      </c>
      <c r="M1" s="9" t="s">
        <v>101</v>
      </c>
      <c r="N1" s="9" t="s">
        <v>102</v>
      </c>
    </row>
    <row r="2" spans="1:14" x14ac:dyDescent="0.3">
      <c r="A2" t="s">
        <v>99</v>
      </c>
      <c r="B2" s="3" t="s">
        <v>103</v>
      </c>
      <c r="C2">
        <f>'DAY 1'!$J8</f>
        <v>0</v>
      </c>
      <c r="D2">
        <f>'DAY 2'!$J7</f>
        <v>45</v>
      </c>
      <c r="E2">
        <f>'DAY 3'!$AH9</f>
        <v>45</v>
      </c>
      <c r="F2">
        <f>'DAY 4'!$X10</f>
        <v>30</v>
      </c>
      <c r="G2">
        <f>'DAY 6'!J7</f>
        <v>75</v>
      </c>
      <c r="H2" t="e">
        <f>'DAY 7'!#REF!</f>
        <v>#REF!</v>
      </c>
      <c r="I2">
        <f>'DAY 8'!$J9</f>
        <v>75</v>
      </c>
      <c r="J2">
        <f>'DAY 9'!$N11</f>
        <v>10</v>
      </c>
      <c r="K2">
        <f>'DAY 9'!$N11</f>
        <v>10</v>
      </c>
      <c r="L2">
        <f>'DAY 9'!$N11</f>
        <v>10</v>
      </c>
      <c r="M2" t="e">
        <f>SUM(C2:K2)</f>
        <v>#REF!</v>
      </c>
      <c r="N2" s="98" t="e">
        <f>M2/(110*9)</f>
        <v>#REF!</v>
      </c>
    </row>
    <row r="3" spans="1:14" x14ac:dyDescent="0.3">
      <c r="A3" t="s">
        <v>106</v>
      </c>
      <c r="B3" s="3" t="s">
        <v>104</v>
      </c>
      <c r="C3">
        <f>'DAY 1'!$J9</f>
        <v>65</v>
      </c>
      <c r="D3">
        <f>'DAY 2'!$J8</f>
        <v>15</v>
      </c>
      <c r="E3">
        <f>'DAY 3'!$AH10</f>
        <v>55</v>
      </c>
      <c r="F3" t="e">
        <f>'DAY 4'!#REF!</f>
        <v>#REF!</v>
      </c>
      <c r="G3">
        <f>'DAY 6'!J8</f>
        <v>15</v>
      </c>
      <c r="H3">
        <f>'DAY 7'!$J10</f>
        <v>10</v>
      </c>
      <c r="I3">
        <f>'DAY 8'!$J11</f>
        <v>30</v>
      </c>
      <c r="J3">
        <f>'DAY 9'!$N12</f>
        <v>100</v>
      </c>
      <c r="K3">
        <f>'DAY 9'!$N12</f>
        <v>100</v>
      </c>
      <c r="L3">
        <f>'DAY 9'!$N12</f>
        <v>100</v>
      </c>
      <c r="M3" t="e">
        <f t="shared" ref="M3:M4" si="0">SUM(C3:K3)</f>
        <v>#REF!</v>
      </c>
      <c r="N3" s="98" t="e">
        <f t="shared" ref="N3:N4" si="1">M3/(110*9)</f>
        <v>#REF!</v>
      </c>
    </row>
    <row r="4" spans="1:14" x14ac:dyDescent="0.3">
      <c r="A4" t="s">
        <v>100</v>
      </c>
      <c r="B4" s="3" t="s">
        <v>105</v>
      </c>
      <c r="C4">
        <f>'DAY 1'!$J10</f>
        <v>45</v>
      </c>
      <c r="D4">
        <f>'DAY 2'!$J9</f>
        <v>50</v>
      </c>
      <c r="E4">
        <f>'DAY 3'!$AH11</f>
        <v>10</v>
      </c>
      <c r="F4">
        <f>'DAY 4'!$X11</f>
        <v>70</v>
      </c>
      <c r="G4">
        <f>'DAY 6'!J9</f>
        <v>20</v>
      </c>
      <c r="H4" t="e">
        <f>'DAY 7'!#REF!</f>
        <v>#REF!</v>
      </c>
      <c r="I4">
        <f>'DAY 8'!$J12</f>
        <v>5</v>
      </c>
      <c r="J4">
        <f>'DAY 9'!$N13</f>
        <v>0</v>
      </c>
      <c r="K4">
        <f>'DAY 9'!$N13</f>
        <v>0</v>
      </c>
      <c r="L4">
        <f>'DAY 9'!$N13</f>
        <v>0</v>
      </c>
      <c r="M4" t="e">
        <f t="shared" si="0"/>
        <v>#REF!</v>
      </c>
      <c r="N4" s="98" t="e">
        <f t="shared" si="1"/>
        <v>#REF!</v>
      </c>
    </row>
    <row r="7" spans="1:14" x14ac:dyDescent="0.3">
      <c r="C7" t="s">
        <v>108</v>
      </c>
    </row>
    <row r="32" spans="15:15" x14ac:dyDescent="0.3">
      <c r="O32" t="s">
        <v>107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4"/>
  <sheetViews>
    <sheetView showGridLines="0" zoomScaleNormal="100" workbookViewId="0">
      <selection activeCell="I22" sqref="I22"/>
    </sheetView>
  </sheetViews>
  <sheetFormatPr defaultRowHeight="14.4" x14ac:dyDescent="0.3"/>
  <cols>
    <col min="2" max="3" width="6.5546875" style="9" customWidth="1"/>
    <col min="4" max="4" width="14.33203125" bestFit="1" customWidth="1"/>
    <col min="5" max="6" width="27.33203125" customWidth="1"/>
    <col min="7" max="8" width="6.5546875" style="9" customWidth="1"/>
    <col min="9" max="9" width="14.33203125" customWidth="1"/>
    <col min="10" max="10" width="31.77734375" customWidth="1"/>
    <col min="11" max="11" width="3.33203125" customWidth="1"/>
    <col min="14" max="14" width="14.109375" customWidth="1"/>
    <col min="15" max="15" width="36.6640625" bestFit="1" customWidth="1"/>
  </cols>
  <sheetData>
    <row r="1" spans="1:10" x14ac:dyDescent="0.3">
      <c r="A1" t="s">
        <v>140</v>
      </c>
      <c r="G1"/>
      <c r="H1"/>
    </row>
    <row r="2" spans="1:10" x14ac:dyDescent="0.3">
      <c r="A2" s="68"/>
      <c r="B2" s="172">
        <v>2</v>
      </c>
      <c r="C2" s="172"/>
      <c r="E2" s="124" t="s">
        <v>133</v>
      </c>
      <c r="G2"/>
      <c r="H2"/>
    </row>
    <row r="3" spans="1:10" x14ac:dyDescent="0.3">
      <c r="A3" s="68"/>
      <c r="B3" s="172"/>
      <c r="C3" s="172"/>
      <c r="E3" s="125" t="s">
        <v>126</v>
      </c>
      <c r="G3"/>
      <c r="H3"/>
    </row>
    <row r="4" spans="1:10" x14ac:dyDescent="0.3">
      <c r="A4" s="69"/>
      <c r="B4" s="172"/>
      <c r="C4" s="172"/>
      <c r="D4" s="67"/>
      <c r="E4" s="67"/>
      <c r="G4"/>
      <c r="H4"/>
    </row>
    <row r="5" spans="1:10" x14ac:dyDescent="0.3">
      <c r="E5" s="9"/>
      <c r="G5"/>
      <c r="H5" t="s">
        <v>95</v>
      </c>
    </row>
    <row r="6" spans="1:10" x14ac:dyDescent="0.3">
      <c r="B6" s="173" t="s">
        <v>4</v>
      </c>
      <c r="C6" s="173"/>
      <c r="D6" s="51" t="s">
        <v>5</v>
      </c>
      <c r="E6" s="173" t="s">
        <v>6</v>
      </c>
      <c r="F6" s="173"/>
      <c r="G6"/>
      <c r="H6"/>
    </row>
    <row r="7" spans="1:10" x14ac:dyDescent="0.3">
      <c r="B7" s="57">
        <v>0.41666666666666669</v>
      </c>
      <c r="C7" s="57">
        <v>0.5</v>
      </c>
      <c r="D7" s="56">
        <v>10</v>
      </c>
      <c r="E7" s="177" t="s">
        <v>154</v>
      </c>
      <c r="F7" s="177"/>
      <c r="G7"/>
      <c r="H7" t="s">
        <v>97</v>
      </c>
      <c r="I7" t="s">
        <v>98</v>
      </c>
      <c r="J7">
        <f>SUMIF(H$7:H$14,"=p",D$7:D$14)</f>
        <v>45</v>
      </c>
    </row>
    <row r="8" spans="1:10" x14ac:dyDescent="0.3">
      <c r="A8" s="77"/>
      <c r="B8" s="99">
        <f>B7+TIME(0,D7,0)</f>
        <v>0.4236111111111111</v>
      </c>
      <c r="C8" s="99">
        <f>C7+TIME(0,D7,0)</f>
        <v>0.50694444444444442</v>
      </c>
      <c r="D8" s="106">
        <v>15</v>
      </c>
      <c r="E8" s="177" t="s">
        <v>145</v>
      </c>
      <c r="F8" s="177"/>
      <c r="G8"/>
      <c r="H8" t="s">
        <v>97</v>
      </c>
      <c r="I8" t="s">
        <v>96</v>
      </c>
      <c r="J8">
        <f>SUMIF(H$7:H$14,"=t",D$7:D$14)</f>
        <v>15</v>
      </c>
    </row>
    <row r="9" spans="1:10" ht="19.8" customHeight="1" x14ac:dyDescent="0.3">
      <c r="A9" s="77"/>
      <c r="B9" s="99">
        <f t="shared" ref="B9:B14" si="0">B8+TIME(0,D8,0)</f>
        <v>0.43402777777777779</v>
      </c>
      <c r="C9" s="99">
        <f t="shared" ref="C9:C14" si="1">C8+TIME(0,D8,0)</f>
        <v>0.51736111111111105</v>
      </c>
      <c r="D9" s="106">
        <v>15</v>
      </c>
      <c r="E9" s="178" t="s">
        <v>130</v>
      </c>
      <c r="F9" s="181"/>
      <c r="G9"/>
      <c r="H9" t="s">
        <v>98</v>
      </c>
      <c r="I9" s="77" t="s">
        <v>97</v>
      </c>
      <c r="J9">
        <f>SUMIF(H$7:H$14,"=a",D$7:D$14)</f>
        <v>50</v>
      </c>
    </row>
    <row r="10" spans="1:10" x14ac:dyDescent="0.3">
      <c r="A10" s="77"/>
      <c r="B10" s="99">
        <f t="shared" ref="B10:B12" si="2">B9+TIME(0,D9,0)</f>
        <v>0.44444444444444448</v>
      </c>
      <c r="C10" s="99">
        <f t="shared" ref="C10:C12" si="3">C9+TIME(0,D9,0)</f>
        <v>0.52777777777777768</v>
      </c>
      <c r="D10" s="35">
        <v>15</v>
      </c>
      <c r="E10" s="177" t="s">
        <v>162</v>
      </c>
      <c r="F10" s="177"/>
      <c r="G10"/>
      <c r="H10" t="s">
        <v>96</v>
      </c>
      <c r="I10" s="77"/>
    </row>
    <row r="11" spans="1:10" s="77" customFormat="1" ht="34.799999999999997" customHeight="1" x14ac:dyDescent="0.3">
      <c r="B11" s="99">
        <f t="shared" si="2"/>
        <v>0.45486111111111116</v>
      </c>
      <c r="C11" s="99">
        <f t="shared" si="3"/>
        <v>0.53819444444444431</v>
      </c>
      <c r="D11" s="123">
        <v>30</v>
      </c>
      <c r="E11" s="178" t="s">
        <v>177</v>
      </c>
      <c r="F11" s="179"/>
      <c r="H11" s="77" t="s">
        <v>98</v>
      </c>
    </row>
    <row r="12" spans="1:10" x14ac:dyDescent="0.3">
      <c r="B12" s="99">
        <f t="shared" si="2"/>
        <v>0.47569444444444448</v>
      </c>
      <c r="C12" s="99">
        <f t="shared" si="3"/>
        <v>0.55902777777777768</v>
      </c>
      <c r="D12" s="138">
        <v>10</v>
      </c>
      <c r="E12" s="180" t="s">
        <v>144</v>
      </c>
      <c r="F12" s="180"/>
      <c r="G12"/>
      <c r="H12" s="77" t="s">
        <v>97</v>
      </c>
      <c r="I12" s="77"/>
      <c r="J12" s="77"/>
    </row>
    <row r="13" spans="1:10" x14ac:dyDescent="0.3">
      <c r="B13" s="99">
        <f t="shared" si="0"/>
        <v>0.4826388888888889</v>
      </c>
      <c r="C13" s="99">
        <f t="shared" si="1"/>
        <v>0.5659722222222221</v>
      </c>
      <c r="D13" s="56">
        <v>10</v>
      </c>
      <c r="E13" s="180" t="s">
        <v>131</v>
      </c>
      <c r="F13" s="180"/>
      <c r="G13"/>
      <c r="H13" s="77" t="s">
        <v>97</v>
      </c>
      <c r="I13" s="77"/>
      <c r="J13" s="77"/>
    </row>
    <row r="14" spans="1:10" x14ac:dyDescent="0.3">
      <c r="B14" s="99">
        <f t="shared" si="0"/>
        <v>0.48958333333333331</v>
      </c>
      <c r="C14" s="99">
        <f t="shared" si="1"/>
        <v>0.57291666666666652</v>
      </c>
      <c r="D14" s="71">
        <v>5</v>
      </c>
      <c r="E14" s="177" t="s">
        <v>92</v>
      </c>
      <c r="F14" s="177"/>
      <c r="G14"/>
      <c r="H14" s="77" t="s">
        <v>97</v>
      </c>
      <c r="I14" s="77"/>
      <c r="J14" s="77"/>
    </row>
    <row r="15" spans="1:10" ht="16.8" hidden="1" customHeight="1" x14ac:dyDescent="0.3">
      <c r="A15" s="9"/>
      <c r="B15" s="66"/>
      <c r="C15" s="66" t="s">
        <v>14</v>
      </c>
      <c r="D15" s="9">
        <f>SUM($D7:$D14)</f>
        <v>110</v>
      </c>
      <c r="G15"/>
      <c r="H15" s="77"/>
      <c r="I15" s="77"/>
      <c r="J15" s="77"/>
    </row>
    <row r="16" spans="1:10" x14ac:dyDescent="0.3">
      <c r="A16" s="9"/>
      <c r="B16" s="66"/>
      <c r="C16" s="66"/>
      <c r="D16" s="9"/>
      <c r="G16"/>
      <c r="H16"/>
    </row>
    <row r="17" spans="1:8" x14ac:dyDescent="0.3">
      <c r="G17"/>
      <c r="H17"/>
    </row>
    <row r="18" spans="1:8" x14ac:dyDescent="0.3">
      <c r="D18" s="86" t="s">
        <v>123</v>
      </c>
      <c r="G18"/>
      <c r="H18"/>
    </row>
    <row r="19" spans="1:8" x14ac:dyDescent="0.3">
      <c r="G19"/>
      <c r="H19"/>
    </row>
    <row r="20" spans="1:8" x14ac:dyDescent="0.3">
      <c r="G20"/>
      <c r="H20"/>
    </row>
    <row r="21" spans="1:8" x14ac:dyDescent="0.3">
      <c r="G21"/>
      <c r="H21"/>
    </row>
    <row r="22" spans="1:8" x14ac:dyDescent="0.3">
      <c r="G22"/>
      <c r="H22"/>
    </row>
    <row r="23" spans="1:8" x14ac:dyDescent="0.3">
      <c r="G23"/>
      <c r="H23"/>
    </row>
    <row r="24" spans="1:8" x14ac:dyDescent="0.3">
      <c r="G24"/>
      <c r="H24"/>
    </row>
    <row r="25" spans="1:8" x14ac:dyDescent="0.3">
      <c r="G25"/>
      <c r="H25"/>
    </row>
    <row r="26" spans="1:8" x14ac:dyDescent="0.3">
      <c r="G26"/>
      <c r="H26"/>
    </row>
    <row r="27" spans="1:8" x14ac:dyDescent="0.3">
      <c r="G27"/>
      <c r="H27"/>
    </row>
    <row r="28" spans="1:8" x14ac:dyDescent="0.3">
      <c r="G28"/>
      <c r="H28"/>
    </row>
    <row r="29" spans="1:8" x14ac:dyDescent="0.3">
      <c r="G29"/>
      <c r="H29"/>
    </row>
    <row r="30" spans="1:8" x14ac:dyDescent="0.3">
      <c r="A30" s="68"/>
      <c r="B30" s="172">
        <v>2</v>
      </c>
      <c r="C30" s="172"/>
      <c r="D30" s="2" t="s">
        <v>83</v>
      </c>
      <c r="E30" s="2"/>
      <c r="F30" s="5"/>
      <c r="G30" s="5"/>
      <c r="H30"/>
    </row>
    <row r="31" spans="1:8" x14ac:dyDescent="0.3">
      <c r="A31" s="68"/>
      <c r="B31" s="172"/>
      <c r="C31" s="172"/>
      <c r="D31" s="7" t="s">
        <v>84</v>
      </c>
      <c r="E31" s="7"/>
      <c r="F31" s="5"/>
      <c r="G31" s="5"/>
      <c r="H31"/>
    </row>
    <row r="32" spans="1:8" x14ac:dyDescent="0.3">
      <c r="A32" s="69"/>
      <c r="B32" s="172"/>
      <c r="C32" s="172"/>
      <c r="D32" s="23" t="s">
        <v>2</v>
      </c>
      <c r="E32" s="23"/>
      <c r="G32"/>
      <c r="H32"/>
    </row>
    <row r="33" spans="1:19" ht="14.4" customHeight="1" x14ac:dyDescent="0.3">
      <c r="A33" t="s">
        <v>109</v>
      </c>
    </row>
    <row r="34" spans="1:19" ht="14.4" customHeight="1" x14ac:dyDescent="0.3">
      <c r="A34" t="s">
        <v>111</v>
      </c>
      <c r="E34" s="9" t="s">
        <v>3</v>
      </c>
      <c r="G34"/>
      <c r="H34"/>
      <c r="Q34" t="s">
        <v>95</v>
      </c>
    </row>
    <row r="35" spans="1:19" ht="14.4" customHeight="1" x14ac:dyDescent="0.3">
      <c r="B35" s="173" t="s">
        <v>4</v>
      </c>
      <c r="C35" s="173"/>
      <c r="D35" s="51" t="s">
        <v>5</v>
      </c>
      <c r="E35" s="121" t="s">
        <v>6</v>
      </c>
      <c r="F35" s="76"/>
      <c r="G35" s="176"/>
      <c r="H35" s="176"/>
      <c r="I35" s="76"/>
      <c r="J35" s="76"/>
      <c r="L35" s="176"/>
      <c r="M35" s="176"/>
      <c r="N35" s="76"/>
      <c r="O35" s="76"/>
    </row>
    <row r="36" spans="1:19" x14ac:dyDescent="0.3">
      <c r="B36" s="57">
        <v>0.41666666666666669</v>
      </c>
      <c r="C36" s="57">
        <v>0.5</v>
      </c>
      <c r="D36" s="56">
        <v>15</v>
      </c>
      <c r="E36" s="111" t="s">
        <v>78</v>
      </c>
      <c r="G36"/>
      <c r="H36"/>
      <c r="Q36" t="s">
        <v>97</v>
      </c>
    </row>
    <row r="37" spans="1:19" x14ac:dyDescent="0.3">
      <c r="B37" s="64">
        <f>B36+TIME(0,$D36,0)</f>
        <v>0.42708333333333337</v>
      </c>
      <c r="C37" s="64">
        <f>C36+TIME(0,$D36,0)</f>
        <v>0.51041666666666663</v>
      </c>
      <c r="D37" s="56">
        <v>5</v>
      </c>
      <c r="E37" s="112" t="s">
        <v>89</v>
      </c>
      <c r="G37"/>
      <c r="H37"/>
      <c r="Q37" t="s">
        <v>97</v>
      </c>
    </row>
    <row r="38" spans="1:19" x14ac:dyDescent="0.3">
      <c r="B38" s="65"/>
      <c r="C38" s="65"/>
      <c r="D38" s="65"/>
      <c r="E38" s="60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1:19" x14ac:dyDescent="0.3">
      <c r="B39" s="84"/>
      <c r="C39" s="84"/>
      <c r="E39" s="44" t="s">
        <v>9</v>
      </c>
      <c r="G39"/>
      <c r="H39"/>
    </row>
    <row r="40" spans="1:19" s="77" customFormat="1" ht="30" customHeight="1" x14ac:dyDescent="0.3">
      <c r="B40" s="99">
        <f>B37+TIME(0,$D37,0)</f>
        <v>0.43055555555555558</v>
      </c>
      <c r="C40" s="99">
        <f>C37+TIME(0,$D37,0)</f>
        <v>0.51388888888888884</v>
      </c>
      <c r="D40" s="106">
        <v>30</v>
      </c>
      <c r="E40" s="113" t="s">
        <v>90</v>
      </c>
      <c r="Q40" s="77" t="s">
        <v>98</v>
      </c>
    </row>
    <row r="41" spans="1:19" s="77" customFormat="1" ht="30" customHeight="1" x14ac:dyDescent="0.3">
      <c r="B41" s="99">
        <f>B40+TIME(0,$D40,0)</f>
        <v>0.4513888888888889</v>
      </c>
      <c r="C41" s="99">
        <f>C40+TIME(0,$D40,0)</f>
        <v>0.53472222222222221</v>
      </c>
      <c r="D41" s="106">
        <v>20</v>
      </c>
      <c r="E41" s="114" t="s">
        <v>120</v>
      </c>
      <c r="Q41" s="77" t="s">
        <v>98</v>
      </c>
    </row>
    <row r="42" spans="1:19" x14ac:dyDescent="0.3">
      <c r="B42" s="115"/>
      <c r="C42" s="115"/>
      <c r="D42" s="102"/>
      <c r="E42" s="110" t="s">
        <v>21</v>
      </c>
      <c r="F42" s="9"/>
      <c r="H42" s="60"/>
      <c r="I42" s="9"/>
      <c r="J42" s="9"/>
      <c r="L42" s="60"/>
      <c r="M42" s="60"/>
      <c r="N42" s="9"/>
      <c r="O42" s="109"/>
      <c r="R42" t="s">
        <v>98</v>
      </c>
      <c r="S42">
        <f>SUMIF(Q$36:Q$48,"=p",D$36:D$48)</f>
        <v>70</v>
      </c>
    </row>
    <row r="43" spans="1:19" x14ac:dyDescent="0.3">
      <c r="B43" s="116">
        <f>B41+TIME(0,$D41,0)</f>
        <v>0.46527777777777779</v>
      </c>
      <c r="C43" s="116">
        <f>C41+TIME(0,$D41,0)</f>
        <v>0.54861111111111105</v>
      </c>
      <c r="D43" s="117">
        <v>20</v>
      </c>
      <c r="E43" s="110" t="s">
        <v>22</v>
      </c>
      <c r="F43" s="9"/>
      <c r="G43" s="60"/>
      <c r="H43" s="60"/>
      <c r="I43" s="9"/>
      <c r="J43" s="9"/>
      <c r="L43" s="60"/>
      <c r="M43" s="60"/>
      <c r="N43" s="9"/>
      <c r="O43" s="9"/>
      <c r="Q43" t="s">
        <v>98</v>
      </c>
      <c r="R43" t="s">
        <v>96</v>
      </c>
      <c r="S43">
        <f>SUMIF(Q$36:Q$48,"=T",D$36:D$48)</f>
        <v>0</v>
      </c>
    </row>
    <row r="44" spans="1:19" x14ac:dyDescent="0.3">
      <c r="B44" s="64"/>
      <c r="C44" s="64"/>
      <c r="D44" s="50"/>
      <c r="E44" s="45" t="s">
        <v>121</v>
      </c>
      <c r="F44" s="9"/>
      <c r="G44" s="60"/>
      <c r="H44" s="60"/>
      <c r="I44" s="9"/>
      <c r="J44" s="9"/>
      <c r="L44" s="60"/>
      <c r="M44" s="60"/>
      <c r="N44" s="9"/>
      <c r="O44" s="9"/>
      <c r="R44" t="s">
        <v>97</v>
      </c>
      <c r="S44">
        <f>SUMIF(Q$36:Q$48,"=A",D$36:D$48)</f>
        <v>40</v>
      </c>
    </row>
    <row r="45" spans="1:19" x14ac:dyDescent="0.3">
      <c r="B45" s="62"/>
      <c r="C45" s="62"/>
      <c r="D45" s="10"/>
      <c r="E45" s="4"/>
      <c r="F45" s="9"/>
      <c r="I45" s="9"/>
      <c r="J45" s="9"/>
    </row>
    <row r="46" spans="1:19" ht="14.4" customHeight="1" x14ac:dyDescent="0.3">
      <c r="B46" s="63"/>
      <c r="C46" s="63"/>
      <c r="D46" s="9"/>
      <c r="E46" s="4" t="s">
        <v>11</v>
      </c>
      <c r="G46"/>
      <c r="H46"/>
      <c r="J46" s="9"/>
    </row>
    <row r="47" spans="1:19" ht="14.4" customHeight="1" x14ac:dyDescent="0.3">
      <c r="B47" s="64">
        <f>B43+TIME(0,D43,0)</f>
        <v>0.47916666666666669</v>
      </c>
      <c r="C47" s="64">
        <f>C43+TIME(0,D43,0)</f>
        <v>0.56249999999999989</v>
      </c>
      <c r="D47" s="72">
        <v>15</v>
      </c>
      <c r="E47" s="111" t="s">
        <v>56</v>
      </c>
      <c r="G47"/>
      <c r="H47"/>
      <c r="Q47" t="s">
        <v>97</v>
      </c>
    </row>
    <row r="48" spans="1:19" x14ac:dyDescent="0.3">
      <c r="B48" s="64">
        <f t="shared" ref="B48:C48" si="4">B47+TIME(0,$D47,0)</f>
        <v>0.48958333333333337</v>
      </c>
      <c r="C48" s="64">
        <f t="shared" si="4"/>
        <v>0.57291666666666652</v>
      </c>
      <c r="D48" s="71">
        <v>5</v>
      </c>
      <c r="E48" s="111" t="s">
        <v>92</v>
      </c>
      <c r="G48"/>
      <c r="H48"/>
      <c r="Q48" t="s">
        <v>97</v>
      </c>
    </row>
    <row r="49" spans="1:19" ht="14.4" hidden="1" customHeight="1" x14ac:dyDescent="0.3">
      <c r="A49" s="9"/>
      <c r="B49" s="66"/>
      <c r="C49" s="66" t="s">
        <v>14</v>
      </c>
      <c r="D49" s="9">
        <f>SUM($D36,D42:D44,$D47:$D48)</f>
        <v>55</v>
      </c>
      <c r="I49" s="9">
        <f>SUM($D36,I42:I44,$D47:$D48)</f>
        <v>35</v>
      </c>
      <c r="N49" s="9">
        <f>SUM($D36,N42:N44,$D47:$D48)</f>
        <v>35</v>
      </c>
    </row>
    <row r="50" spans="1:19" x14ac:dyDescent="0.3">
      <c r="A50" s="9"/>
      <c r="B50" s="66"/>
      <c r="C50" s="66"/>
      <c r="D50" s="9"/>
      <c r="I50" s="9"/>
      <c r="N50" s="9"/>
    </row>
    <row r="51" spans="1:19" x14ac:dyDescent="0.3">
      <c r="D51" s="108" t="s">
        <v>85</v>
      </c>
      <c r="E51" s="108"/>
      <c r="G51"/>
      <c r="H51"/>
    </row>
    <row r="54" spans="1:19" s="84" customFormat="1" x14ac:dyDescent="0.3">
      <c r="B54" s="13"/>
      <c r="C54" s="13"/>
    </row>
    <row r="55" spans="1:19" x14ac:dyDescent="0.3">
      <c r="A55" t="s">
        <v>113</v>
      </c>
    </row>
    <row r="56" spans="1:19" x14ac:dyDescent="0.3">
      <c r="A56" s="68"/>
      <c r="B56" s="172">
        <v>2</v>
      </c>
      <c r="C56" s="172"/>
      <c r="D56" s="2" t="s">
        <v>83</v>
      </c>
      <c r="E56" s="2"/>
      <c r="F56" s="5"/>
      <c r="G56" s="5"/>
      <c r="H56"/>
    </row>
    <row r="57" spans="1:19" x14ac:dyDescent="0.3">
      <c r="A57" s="68"/>
      <c r="B57" s="172"/>
      <c r="C57" s="172"/>
      <c r="D57" s="7" t="s">
        <v>84</v>
      </c>
      <c r="E57" s="7"/>
      <c r="F57" s="5"/>
      <c r="G57" s="5"/>
      <c r="H57"/>
    </row>
    <row r="58" spans="1:19" x14ac:dyDescent="0.3">
      <c r="A58" s="69"/>
      <c r="B58" s="172"/>
      <c r="C58" s="172"/>
      <c r="D58" s="23" t="s">
        <v>2</v>
      </c>
      <c r="E58" s="23"/>
      <c r="G58"/>
      <c r="H58"/>
    </row>
    <row r="59" spans="1:19" ht="14.4" customHeight="1" x14ac:dyDescent="0.3">
      <c r="A59" t="s">
        <v>109</v>
      </c>
    </row>
    <row r="60" spans="1:19" ht="14.4" customHeight="1" x14ac:dyDescent="0.3">
      <c r="A60" t="s">
        <v>111</v>
      </c>
      <c r="E60" s="190" t="s">
        <v>3</v>
      </c>
      <c r="F60" s="190"/>
      <c r="G60" s="190"/>
      <c r="H60" s="190"/>
      <c r="I60" s="190"/>
      <c r="Q60" t="s">
        <v>95</v>
      </c>
    </row>
    <row r="61" spans="1:19" ht="14.4" customHeight="1" x14ac:dyDescent="0.3">
      <c r="B61" s="173" t="s">
        <v>4</v>
      </c>
      <c r="C61" s="173"/>
      <c r="D61" s="51" t="s">
        <v>5</v>
      </c>
      <c r="E61" s="12" t="s">
        <v>6</v>
      </c>
      <c r="F61" s="11"/>
      <c r="G61" s="185" t="s">
        <v>4</v>
      </c>
      <c r="H61" s="186"/>
      <c r="I61" s="12" t="s">
        <v>5</v>
      </c>
      <c r="J61" s="12" t="s">
        <v>6</v>
      </c>
      <c r="L61" s="185" t="s">
        <v>4</v>
      </c>
      <c r="M61" s="186"/>
      <c r="N61" s="12" t="s">
        <v>5</v>
      </c>
      <c r="O61" s="12" t="s">
        <v>6</v>
      </c>
    </row>
    <row r="62" spans="1:19" x14ac:dyDescent="0.3">
      <c r="B62" s="57">
        <v>0.41666666666666669</v>
      </c>
      <c r="C62" s="57">
        <v>0.5</v>
      </c>
      <c r="D62" s="56">
        <v>15</v>
      </c>
      <c r="E62" s="187" t="s">
        <v>78</v>
      </c>
      <c r="F62" s="188"/>
      <c r="G62" s="188"/>
      <c r="H62" s="188"/>
      <c r="I62" s="188"/>
      <c r="J62" s="188"/>
      <c r="K62" s="188"/>
      <c r="L62" s="188"/>
      <c r="M62" s="188"/>
      <c r="N62" s="188"/>
      <c r="O62" s="189"/>
      <c r="Q62" t="s">
        <v>97</v>
      </c>
    </row>
    <row r="63" spans="1:19" x14ac:dyDescent="0.3">
      <c r="C63" s="10"/>
      <c r="D63" s="10"/>
      <c r="E63" s="4"/>
      <c r="F63" s="4"/>
      <c r="G63" s="4"/>
      <c r="H63" s="4"/>
      <c r="I63" s="4"/>
      <c r="J63" s="4"/>
      <c r="M63" s="65"/>
      <c r="N63" s="65"/>
    </row>
    <row r="64" spans="1:19" s="22" customFormat="1" ht="15.6" customHeight="1" x14ac:dyDescent="0.3">
      <c r="B64" s="9"/>
      <c r="C64" s="9"/>
      <c r="D64" s="9"/>
      <c r="E64" s="190" t="s">
        <v>9</v>
      </c>
      <c r="F64" s="190"/>
      <c r="G64" s="190"/>
      <c r="H64" s="190"/>
      <c r="I64" s="190"/>
      <c r="J64" s="4"/>
      <c r="K64"/>
      <c r="L64"/>
      <c r="M64" s="65"/>
      <c r="N64" s="65"/>
      <c r="O64"/>
      <c r="Q64"/>
      <c r="R64"/>
      <c r="S64"/>
    </row>
    <row r="65" spans="1:19" ht="15.6" x14ac:dyDescent="0.3">
      <c r="B65" s="191" t="s">
        <v>16</v>
      </c>
      <c r="C65" s="191"/>
      <c r="D65" s="191"/>
      <c r="E65" s="191"/>
      <c r="F65" s="21"/>
      <c r="G65" s="191" t="s">
        <v>17</v>
      </c>
      <c r="H65" s="191"/>
      <c r="I65" s="191"/>
      <c r="J65" s="191"/>
      <c r="K65" s="22"/>
      <c r="L65" s="191" t="s">
        <v>51</v>
      </c>
      <c r="M65" s="191"/>
      <c r="N65" s="191"/>
      <c r="O65" s="191"/>
    </row>
    <row r="66" spans="1:19" x14ac:dyDescent="0.3">
      <c r="B66" s="64">
        <f>B62+TIME(0,$D62,0)</f>
        <v>0.42708333333333337</v>
      </c>
      <c r="C66" s="64">
        <f>C62+TIME(0,$D62,0)</f>
        <v>0.51041666666666663</v>
      </c>
      <c r="D66" s="50">
        <v>20</v>
      </c>
      <c r="E66" s="45" t="s">
        <v>18</v>
      </c>
      <c r="F66" s="4"/>
      <c r="G66" s="64">
        <f>B62+TIME(0,$D62,0)</f>
        <v>0.42708333333333337</v>
      </c>
      <c r="H66" s="64">
        <f>C62+TIME(0,$D62,0)</f>
        <v>0.51041666666666663</v>
      </c>
      <c r="I66" s="56">
        <v>20</v>
      </c>
      <c r="J66" s="45" t="s">
        <v>18</v>
      </c>
      <c r="L66" s="64">
        <f>B62+TIME(0,$D62,0)</f>
        <v>0.42708333333333337</v>
      </c>
      <c r="M66" s="64">
        <f>C62+TIME(0,$D62,0)</f>
        <v>0.51041666666666663</v>
      </c>
      <c r="N66" s="56">
        <v>30</v>
      </c>
      <c r="O66" s="47" t="s">
        <v>20</v>
      </c>
      <c r="Q66" t="s">
        <v>98</v>
      </c>
      <c r="R66" t="s">
        <v>98</v>
      </c>
      <c r="S66">
        <f>SUMIF(Q$62:Q$74,"=p",D$62:D$74)</f>
        <v>35</v>
      </c>
    </row>
    <row r="67" spans="1:19" x14ac:dyDescent="0.3">
      <c r="B67" s="64">
        <f>B66+TIME(0,$D66,0)</f>
        <v>0.44097222222222227</v>
      </c>
      <c r="C67" s="64">
        <f>C66+TIME(0,$D66,0)</f>
        <v>0.52430555555555547</v>
      </c>
      <c r="D67" s="1">
        <v>5</v>
      </c>
      <c r="E67" s="24" t="s">
        <v>21</v>
      </c>
      <c r="F67" s="4"/>
      <c r="G67" s="64">
        <f>G66+TIME(0,$I66,0)</f>
        <v>0.44097222222222227</v>
      </c>
      <c r="H67" s="64">
        <f>H66+TIME(0,$I66,0)</f>
        <v>0.52430555555555547</v>
      </c>
      <c r="I67" s="56">
        <v>15</v>
      </c>
      <c r="J67" s="24" t="s">
        <v>86</v>
      </c>
      <c r="L67" s="64">
        <f>L66+TIME(0,$N66,0)</f>
        <v>0.44791666666666669</v>
      </c>
      <c r="M67" s="64">
        <f>M66+TIME(0,$N66,0)</f>
        <v>0.53125</v>
      </c>
      <c r="N67" s="56">
        <v>15</v>
      </c>
      <c r="O67" s="24" t="s">
        <v>18</v>
      </c>
      <c r="Q67" t="s">
        <v>98</v>
      </c>
      <c r="R67" t="s">
        <v>96</v>
      </c>
      <c r="S67">
        <f>SUMIF(Q$62:Q$74,"=T",D$62:D$74)</f>
        <v>35</v>
      </c>
    </row>
    <row r="68" spans="1:19" x14ac:dyDescent="0.3">
      <c r="B68" s="64">
        <f t="shared" ref="B68:B74" si="5">B67+TIME(0,$D67,0)</f>
        <v>0.44444444444444448</v>
      </c>
      <c r="C68" s="64">
        <f t="shared" ref="C68:C74" si="6">C67+TIME(0,$D67,0)</f>
        <v>0.52777777777777768</v>
      </c>
      <c r="D68" s="1">
        <v>10</v>
      </c>
      <c r="E68" s="46" t="s">
        <v>22</v>
      </c>
      <c r="F68" s="4"/>
      <c r="G68" s="64">
        <f t="shared" ref="G68:G70" si="7">G67+TIME(0,$I67,0)</f>
        <v>0.45138888888888895</v>
      </c>
      <c r="H68" s="64">
        <f t="shared" ref="H68:H70" si="8">H67+TIME(0,$I67,0)</f>
        <v>0.5347222222222221</v>
      </c>
      <c r="I68" s="56">
        <v>20</v>
      </c>
      <c r="J68" s="24" t="s">
        <v>87</v>
      </c>
      <c r="L68" s="64">
        <f t="shared" ref="L68:L70" si="9">L67+TIME(0,$N67,0)</f>
        <v>0.45833333333333337</v>
      </c>
      <c r="M68" s="64">
        <f t="shared" ref="M68:M70" si="10">M67+TIME(0,$N67,0)</f>
        <v>0.54166666666666663</v>
      </c>
      <c r="N68" s="56">
        <v>5</v>
      </c>
      <c r="O68" s="24" t="s">
        <v>21</v>
      </c>
      <c r="Q68" t="s">
        <v>98</v>
      </c>
      <c r="R68" t="s">
        <v>97</v>
      </c>
      <c r="S68">
        <f>SUMIF(Q$62:Q$74,"=A",D$62:D$74)</f>
        <v>40</v>
      </c>
    </row>
    <row r="69" spans="1:19" x14ac:dyDescent="0.3">
      <c r="B69" s="64">
        <f t="shared" si="5"/>
        <v>0.4513888888888889</v>
      </c>
      <c r="C69" s="64">
        <f t="shared" si="6"/>
        <v>0.5347222222222221</v>
      </c>
      <c r="D69" s="1">
        <v>15</v>
      </c>
      <c r="E69" s="24" t="s">
        <v>86</v>
      </c>
      <c r="F69" s="4"/>
      <c r="G69" s="64">
        <f t="shared" si="7"/>
        <v>0.46527777777777785</v>
      </c>
      <c r="H69" s="64">
        <f t="shared" si="8"/>
        <v>0.54861111111111094</v>
      </c>
      <c r="I69" s="56">
        <v>5</v>
      </c>
      <c r="J69" s="24" t="s">
        <v>21</v>
      </c>
      <c r="L69" s="64">
        <f t="shared" si="9"/>
        <v>0.46180555555555558</v>
      </c>
      <c r="M69" s="64">
        <f t="shared" si="10"/>
        <v>0.54513888888888884</v>
      </c>
      <c r="N69" s="56">
        <v>5</v>
      </c>
      <c r="O69" s="46" t="s">
        <v>22</v>
      </c>
      <c r="Q69" t="s">
        <v>96</v>
      </c>
    </row>
    <row r="70" spans="1:19" x14ac:dyDescent="0.3">
      <c r="B70" s="64">
        <f t="shared" si="5"/>
        <v>0.46180555555555558</v>
      </c>
      <c r="C70" s="64">
        <f t="shared" si="6"/>
        <v>0.54513888888888873</v>
      </c>
      <c r="D70" s="1">
        <v>20</v>
      </c>
      <c r="E70" s="24" t="s">
        <v>87</v>
      </c>
      <c r="F70" s="4"/>
      <c r="G70" s="64">
        <f t="shared" si="7"/>
        <v>0.46875000000000006</v>
      </c>
      <c r="H70" s="64">
        <f t="shared" si="8"/>
        <v>0.55208333333333315</v>
      </c>
      <c r="I70" s="56">
        <v>10</v>
      </c>
      <c r="J70" s="46" t="s">
        <v>22</v>
      </c>
      <c r="L70" s="64">
        <f t="shared" si="9"/>
        <v>0.46527777777777779</v>
      </c>
      <c r="M70" s="64">
        <f t="shared" si="10"/>
        <v>0.54861111111111105</v>
      </c>
      <c r="N70" s="56">
        <v>15</v>
      </c>
      <c r="O70" s="24" t="s">
        <v>86</v>
      </c>
      <c r="Q70" t="s">
        <v>96</v>
      </c>
    </row>
    <row r="71" spans="1:19" x14ac:dyDescent="0.3">
      <c r="B71" s="62"/>
      <c r="C71" s="62"/>
      <c r="D71" s="10"/>
      <c r="E71" s="4"/>
      <c r="F71" s="4"/>
      <c r="G71" s="4"/>
      <c r="H71" s="6"/>
      <c r="I71" s="6"/>
      <c r="J71" s="6"/>
    </row>
    <row r="72" spans="1:19" ht="14.4" customHeight="1" x14ac:dyDescent="0.3">
      <c r="B72" s="63"/>
      <c r="C72" s="63"/>
      <c r="D72" s="9"/>
      <c r="E72" s="192" t="s">
        <v>11</v>
      </c>
      <c r="F72" s="192"/>
      <c r="G72" s="192"/>
      <c r="H72" s="192"/>
      <c r="I72" s="192"/>
      <c r="J72" s="4"/>
    </row>
    <row r="73" spans="1:19" ht="14.4" customHeight="1" x14ac:dyDescent="0.3">
      <c r="B73" s="64">
        <f>B70+TIME(0,$D70,0)</f>
        <v>0.47569444444444448</v>
      </c>
      <c r="C73" s="64">
        <f>C70+TIME(0,$D70,0)</f>
        <v>0.55902777777777757</v>
      </c>
      <c r="D73" s="72">
        <v>20</v>
      </c>
      <c r="E73" s="193" t="s">
        <v>56</v>
      </c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Q73" t="s">
        <v>97</v>
      </c>
    </row>
    <row r="74" spans="1:19" x14ac:dyDescent="0.3">
      <c r="B74" s="64">
        <f t="shared" si="5"/>
        <v>0.48958333333333337</v>
      </c>
      <c r="C74" s="64">
        <f t="shared" si="6"/>
        <v>0.57291666666666641</v>
      </c>
      <c r="D74" s="71">
        <v>5</v>
      </c>
      <c r="E74" s="187" t="s">
        <v>92</v>
      </c>
      <c r="F74" s="188"/>
      <c r="G74" s="188"/>
      <c r="H74" s="188"/>
      <c r="I74" s="188"/>
      <c r="J74" s="188"/>
      <c r="K74" s="188"/>
      <c r="L74" s="188"/>
      <c r="M74" s="188"/>
      <c r="N74" s="188"/>
      <c r="O74" s="189"/>
      <c r="Q74" t="s">
        <v>97</v>
      </c>
    </row>
    <row r="75" spans="1:19" hidden="1" x14ac:dyDescent="0.3">
      <c r="A75" s="9"/>
      <c r="B75" s="66"/>
      <c r="C75" s="66" t="s">
        <v>14</v>
      </c>
      <c r="D75" s="9">
        <f>SUM($D62,D66:D70,$D73:$D74)</f>
        <v>110</v>
      </c>
      <c r="I75" s="9">
        <f>SUM($D62,I66:I70,$D73:$D74)</f>
        <v>110</v>
      </c>
      <c r="N75" s="9">
        <f>SUM($D62,N66:N70,$D73:$D74)</f>
        <v>110</v>
      </c>
    </row>
    <row r="76" spans="1:19" x14ac:dyDescent="0.3">
      <c r="A76" s="9"/>
      <c r="B76" s="66"/>
      <c r="C76" s="66"/>
      <c r="D76" s="9"/>
      <c r="I76" s="9"/>
      <c r="N76" s="9"/>
    </row>
    <row r="77" spans="1:19" x14ac:dyDescent="0.3">
      <c r="D77" s="175" t="s">
        <v>85</v>
      </c>
      <c r="E77" s="175"/>
      <c r="F77" s="175"/>
      <c r="G77" s="175"/>
      <c r="H77" s="175"/>
      <c r="I77" s="175"/>
      <c r="J77" s="175"/>
    </row>
    <row r="79" spans="1:19" x14ac:dyDescent="0.3">
      <c r="E79" t="s">
        <v>25</v>
      </c>
    </row>
    <row r="80" spans="1:19" x14ac:dyDescent="0.3">
      <c r="E80" t="s">
        <v>26</v>
      </c>
    </row>
    <row r="82" spans="1:15" s="84" customFormat="1" x14ac:dyDescent="0.3">
      <c r="B82" s="13"/>
      <c r="C82" s="13"/>
      <c r="G82" s="13"/>
      <c r="H82" s="13"/>
    </row>
    <row r="83" spans="1:15" x14ac:dyDescent="0.3">
      <c r="A83" t="s">
        <v>70</v>
      </c>
    </row>
    <row r="84" spans="1:15" x14ac:dyDescent="0.3">
      <c r="A84" s="9"/>
      <c r="C84"/>
      <c r="F84" s="9"/>
      <c r="H84"/>
    </row>
    <row r="86" spans="1:15" x14ac:dyDescent="0.3">
      <c r="B86" s="172">
        <v>2</v>
      </c>
      <c r="C86" s="172"/>
      <c r="D86" s="2" t="s">
        <v>0</v>
      </c>
      <c r="E86" s="2"/>
      <c r="F86" s="5"/>
      <c r="G86" s="5"/>
      <c r="H86"/>
    </row>
    <row r="87" spans="1:15" x14ac:dyDescent="0.3">
      <c r="B87" s="172"/>
      <c r="C87" s="172"/>
      <c r="D87" s="7" t="s">
        <v>1</v>
      </c>
      <c r="E87" s="7"/>
      <c r="F87" s="5"/>
      <c r="G87" s="5"/>
      <c r="H87"/>
    </row>
    <row r="88" spans="1:15" x14ac:dyDescent="0.3">
      <c r="B88" s="172"/>
      <c r="C88" s="172"/>
      <c r="D88" s="23" t="s">
        <v>2</v>
      </c>
      <c r="E88" s="23"/>
      <c r="G88"/>
      <c r="H88"/>
    </row>
    <row r="90" spans="1:15" x14ac:dyDescent="0.3">
      <c r="E90" s="190" t="s">
        <v>3</v>
      </c>
      <c r="F90" s="190"/>
      <c r="G90" s="190"/>
      <c r="H90" s="190"/>
      <c r="I90" s="190"/>
    </row>
    <row r="91" spans="1:15" x14ac:dyDescent="0.3">
      <c r="B91" s="173" t="s">
        <v>4</v>
      </c>
      <c r="C91" s="173"/>
      <c r="D91" s="51" t="s">
        <v>5</v>
      </c>
      <c r="E91" s="12" t="s">
        <v>6</v>
      </c>
      <c r="F91" s="11"/>
      <c r="G91" s="185" t="s">
        <v>4</v>
      </c>
      <c r="H91" s="186"/>
      <c r="I91" s="12" t="s">
        <v>5</v>
      </c>
      <c r="J91" s="12" t="s">
        <v>6</v>
      </c>
      <c r="L91" s="185" t="s">
        <v>4</v>
      </c>
      <c r="M91" s="186"/>
      <c r="N91" s="12" t="s">
        <v>5</v>
      </c>
      <c r="O91" s="12" t="s">
        <v>6</v>
      </c>
    </row>
    <row r="92" spans="1:15" x14ac:dyDescent="0.3">
      <c r="B92" s="8">
        <v>0.4236111111111111</v>
      </c>
      <c r="C92" s="8">
        <v>0.51388888888888895</v>
      </c>
      <c r="D92" s="56">
        <v>30</v>
      </c>
      <c r="E92" s="187" t="s">
        <v>15</v>
      </c>
      <c r="F92" s="188"/>
      <c r="G92" s="188"/>
      <c r="H92" s="188"/>
      <c r="I92" s="188"/>
      <c r="J92" s="188"/>
      <c r="K92" s="188"/>
      <c r="L92" s="188"/>
      <c r="M92" s="188"/>
      <c r="N92" s="188"/>
      <c r="O92" s="189"/>
    </row>
    <row r="93" spans="1:15" x14ac:dyDescent="0.3">
      <c r="C93" s="10"/>
      <c r="D93" s="10"/>
      <c r="E93" s="4"/>
      <c r="F93" s="4"/>
      <c r="G93" s="4"/>
      <c r="H93" s="4"/>
      <c r="I93" s="4"/>
      <c r="J93" s="4"/>
      <c r="M93" s="65"/>
      <c r="N93" s="65"/>
    </row>
    <row r="94" spans="1:15" x14ac:dyDescent="0.3">
      <c r="D94" s="9"/>
      <c r="E94" s="190" t="s">
        <v>9</v>
      </c>
      <c r="F94" s="190"/>
      <c r="G94" s="190"/>
      <c r="H94" s="190"/>
      <c r="I94" s="190"/>
      <c r="J94" s="4"/>
      <c r="M94" s="65"/>
      <c r="N94" s="65"/>
    </row>
    <row r="95" spans="1:15" ht="15.6" x14ac:dyDescent="0.3">
      <c r="B95" s="191" t="s">
        <v>16</v>
      </c>
      <c r="C95" s="191"/>
      <c r="D95" s="191"/>
      <c r="E95" s="191"/>
      <c r="F95" s="21"/>
      <c r="G95" s="191" t="s">
        <v>17</v>
      </c>
      <c r="H95" s="191"/>
      <c r="I95" s="191"/>
      <c r="J95" s="191"/>
      <c r="K95" s="22"/>
      <c r="L95" s="191" t="s">
        <v>51</v>
      </c>
      <c r="M95" s="191"/>
      <c r="N95" s="191"/>
      <c r="O95" s="191"/>
    </row>
    <row r="96" spans="1:15" x14ac:dyDescent="0.3">
      <c r="B96" s="64">
        <v>0.44444444444444442</v>
      </c>
      <c r="C96" s="64">
        <v>0.53472222222222221</v>
      </c>
      <c r="D96" s="50">
        <v>20</v>
      </c>
      <c r="E96" s="45" t="s">
        <v>18</v>
      </c>
      <c r="F96" s="4"/>
      <c r="G96" s="64">
        <v>0.44444444444444442</v>
      </c>
      <c r="H96" s="64">
        <v>0.53472222222222221</v>
      </c>
      <c r="I96" s="56">
        <v>20</v>
      </c>
      <c r="J96" s="45" t="s">
        <v>18</v>
      </c>
      <c r="L96" s="64">
        <v>0.44444444444444442</v>
      </c>
      <c r="M96" s="64">
        <v>0.53472222222222221</v>
      </c>
      <c r="N96" s="56">
        <v>30</v>
      </c>
      <c r="O96" s="47" t="s">
        <v>20</v>
      </c>
    </row>
    <row r="97" spans="2:15" x14ac:dyDescent="0.3">
      <c r="B97" s="64">
        <v>0.45833333333333331</v>
      </c>
      <c r="C97" s="64">
        <v>4.8611111111111112E-2</v>
      </c>
      <c r="D97" s="1">
        <v>5</v>
      </c>
      <c r="E97" s="24" t="s">
        <v>21</v>
      </c>
      <c r="F97" s="4"/>
      <c r="G97" s="8">
        <v>0.45833333333333331</v>
      </c>
      <c r="H97" s="8">
        <v>4.8611111111111112E-2</v>
      </c>
      <c r="I97" s="56">
        <v>20</v>
      </c>
      <c r="J97" s="24" t="s">
        <v>19</v>
      </c>
      <c r="L97" s="8">
        <v>0.46527777777777773</v>
      </c>
      <c r="M97" s="8">
        <v>5.5555555555555552E-2</v>
      </c>
      <c r="N97" s="56">
        <v>15</v>
      </c>
      <c r="O97" s="24" t="s">
        <v>18</v>
      </c>
    </row>
    <row r="98" spans="2:15" x14ac:dyDescent="0.3">
      <c r="B98" s="64">
        <v>0.46180555555555558</v>
      </c>
      <c r="C98" s="64">
        <v>5.2083333333333336E-2</v>
      </c>
      <c r="D98" s="1">
        <v>10</v>
      </c>
      <c r="E98" s="46" t="s">
        <v>22</v>
      </c>
      <c r="F98" s="4"/>
      <c r="G98" s="8">
        <v>0.47222222222222227</v>
      </c>
      <c r="H98" s="8">
        <v>6.25E-2</v>
      </c>
      <c r="I98" s="56">
        <v>5</v>
      </c>
      <c r="J98" s="24" t="s">
        <v>21</v>
      </c>
      <c r="L98" s="8">
        <v>0.47569444444444442</v>
      </c>
      <c r="M98" s="8">
        <v>6.5972222222222224E-2</v>
      </c>
      <c r="N98" s="56">
        <v>5</v>
      </c>
      <c r="O98" s="24" t="s">
        <v>21</v>
      </c>
    </row>
    <row r="99" spans="2:15" x14ac:dyDescent="0.3">
      <c r="B99" s="64">
        <v>0.46875</v>
      </c>
      <c r="C99" s="64">
        <v>5.9027777777777783E-2</v>
      </c>
      <c r="D99" s="1">
        <v>20</v>
      </c>
      <c r="E99" s="24" t="s">
        <v>19</v>
      </c>
      <c r="F99" s="4"/>
      <c r="G99" s="8">
        <v>0.47569444444444442</v>
      </c>
      <c r="H99" s="8">
        <v>6.5972222222222224E-2</v>
      </c>
      <c r="I99" s="56">
        <v>10</v>
      </c>
      <c r="J99" s="46" t="s">
        <v>22</v>
      </c>
      <c r="L99" s="8">
        <v>0.47916666666666669</v>
      </c>
      <c r="M99" s="8">
        <v>6.9444444444444434E-2</v>
      </c>
      <c r="N99" s="56">
        <v>5</v>
      </c>
      <c r="O99" s="46" t="s">
        <v>22</v>
      </c>
    </row>
    <row r="100" spans="2:15" x14ac:dyDescent="0.3">
      <c r="B100" s="60"/>
      <c r="C100" s="60"/>
      <c r="D100" s="10"/>
      <c r="E100" s="4"/>
      <c r="F100" s="4"/>
      <c r="G100" s="4"/>
      <c r="H100" s="6"/>
      <c r="I100" s="6"/>
      <c r="J100" s="6"/>
    </row>
    <row r="101" spans="2:15" x14ac:dyDescent="0.3">
      <c r="B101" s="60"/>
      <c r="C101" s="60"/>
      <c r="D101" s="9"/>
      <c r="E101" s="192" t="s">
        <v>11</v>
      </c>
      <c r="F101" s="192"/>
      <c r="G101" s="192"/>
      <c r="H101" s="192"/>
      <c r="I101" s="192"/>
      <c r="J101" s="4"/>
    </row>
    <row r="102" spans="2:15" x14ac:dyDescent="0.3">
      <c r="B102" s="70">
        <v>0.4826388888888889</v>
      </c>
      <c r="C102" s="70">
        <v>7.2916666666666671E-2</v>
      </c>
      <c r="D102" s="72">
        <v>15</v>
      </c>
      <c r="E102" s="193" t="s">
        <v>56</v>
      </c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</row>
    <row r="103" spans="2:15" x14ac:dyDescent="0.3">
      <c r="B103" s="64">
        <v>0.49305555555555558</v>
      </c>
      <c r="C103" s="64">
        <v>8.3333333333333329E-2</v>
      </c>
      <c r="D103" s="71">
        <v>10</v>
      </c>
      <c r="E103" s="182" t="s">
        <v>23</v>
      </c>
      <c r="F103" s="183"/>
      <c r="G103" s="183"/>
      <c r="H103" s="183"/>
      <c r="I103" s="183"/>
      <c r="J103" s="183"/>
      <c r="K103" s="183"/>
      <c r="L103" s="183"/>
      <c r="M103" s="183"/>
      <c r="N103" s="183"/>
      <c r="O103" s="184"/>
    </row>
    <row r="104" spans="2:15" x14ac:dyDescent="0.3">
      <c r="C104" s="66" t="s">
        <v>14</v>
      </c>
      <c r="D104" s="9">
        <f>SUM(D91:D103)</f>
        <v>110</v>
      </c>
      <c r="I104" s="9">
        <f>SUM(I91:I103)+D92+D102+D103</f>
        <v>110</v>
      </c>
      <c r="N104" s="9">
        <f>SUM(N91:N103)+D92+D102+D103</f>
        <v>110</v>
      </c>
    </row>
  </sheetData>
  <mergeCells count="42">
    <mergeCell ref="B56:C58"/>
    <mergeCell ref="E60:I60"/>
    <mergeCell ref="E73:O73"/>
    <mergeCell ref="L91:M91"/>
    <mergeCell ref="E90:I90"/>
    <mergeCell ref="B91:C91"/>
    <mergeCell ref="G91:H91"/>
    <mergeCell ref="E94:I94"/>
    <mergeCell ref="B95:E95"/>
    <mergeCell ref="G95:J95"/>
    <mergeCell ref="L95:O95"/>
    <mergeCell ref="D77:J77"/>
    <mergeCell ref="L35:M35"/>
    <mergeCell ref="E103:O103"/>
    <mergeCell ref="B61:C61"/>
    <mergeCell ref="G61:H61"/>
    <mergeCell ref="L61:M61"/>
    <mergeCell ref="E62:O62"/>
    <mergeCell ref="E64:I64"/>
    <mergeCell ref="B65:E65"/>
    <mergeCell ref="G65:J65"/>
    <mergeCell ref="L65:O65"/>
    <mergeCell ref="E72:I72"/>
    <mergeCell ref="E74:O74"/>
    <mergeCell ref="B86:C88"/>
    <mergeCell ref="E101:I101"/>
    <mergeCell ref="E102:O102"/>
    <mergeCell ref="E92:O92"/>
    <mergeCell ref="B2:C4"/>
    <mergeCell ref="B6:C6"/>
    <mergeCell ref="B30:C32"/>
    <mergeCell ref="B35:C35"/>
    <mergeCell ref="G35:H35"/>
    <mergeCell ref="E7:F7"/>
    <mergeCell ref="E8:F8"/>
    <mergeCell ref="E14:F14"/>
    <mergeCell ref="E11:F11"/>
    <mergeCell ref="E12:F12"/>
    <mergeCell ref="E6:F6"/>
    <mergeCell ref="E13:F13"/>
    <mergeCell ref="E9:F9"/>
    <mergeCell ref="E10:F10"/>
  </mergeCells>
  <pageMargins left="0.7" right="0.7" top="0.75" bottom="0.75" header="0.3" footer="0.3"/>
  <pageSetup scale="32" orientation="landscape" r:id="rId1"/>
  <rowBreaks count="1" manualBreakCount="1">
    <brk id="27" max="16383" man="1"/>
  </rowBreaks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B559-DB10-408C-8AB6-C077491A46B2}">
  <dimension ref="A1:S102"/>
  <sheetViews>
    <sheetView showGridLines="0" zoomScaleNormal="100" workbookViewId="0">
      <selection activeCell="I17" sqref="I17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1.88671875" customWidth="1"/>
    <col min="6" max="6" width="3.33203125" customWidth="1"/>
    <col min="7" max="8" width="6.5546875" style="9" customWidth="1"/>
    <col min="9" max="9" width="14.33203125" customWidth="1"/>
    <col min="10" max="10" width="36.6640625" bestFit="1" customWidth="1"/>
    <col min="11" max="11" width="3.33203125" customWidth="1"/>
    <col min="14" max="14" width="14.109375" customWidth="1"/>
    <col min="15" max="15" width="36.6640625" bestFit="1" customWidth="1"/>
  </cols>
  <sheetData>
    <row r="1" spans="1:10" x14ac:dyDescent="0.3">
      <c r="A1" t="s">
        <v>171</v>
      </c>
      <c r="G1"/>
      <c r="H1"/>
    </row>
    <row r="2" spans="1:10" x14ac:dyDescent="0.3">
      <c r="A2" s="68"/>
      <c r="B2" s="172">
        <v>2.5</v>
      </c>
      <c r="C2" s="172"/>
      <c r="E2" s="124" t="s">
        <v>133</v>
      </c>
      <c r="G2"/>
      <c r="H2"/>
    </row>
    <row r="3" spans="1:10" x14ac:dyDescent="0.3">
      <c r="A3" s="68"/>
      <c r="B3" s="172"/>
      <c r="C3" s="172"/>
      <c r="E3" s="125" t="s">
        <v>126</v>
      </c>
      <c r="G3"/>
      <c r="H3"/>
    </row>
    <row r="4" spans="1:10" x14ac:dyDescent="0.3">
      <c r="A4" s="69"/>
      <c r="B4" s="172"/>
      <c r="C4" s="172"/>
      <c r="D4" s="67"/>
      <c r="E4" s="67"/>
      <c r="G4"/>
      <c r="H4"/>
    </row>
    <row r="5" spans="1:10" x14ac:dyDescent="0.3">
      <c r="E5" s="9"/>
      <c r="G5"/>
      <c r="H5" t="s">
        <v>95</v>
      </c>
    </row>
    <row r="6" spans="1:10" x14ac:dyDescent="0.3">
      <c r="B6" s="173" t="s">
        <v>4</v>
      </c>
      <c r="C6" s="173"/>
      <c r="D6" s="51" t="s">
        <v>5</v>
      </c>
      <c r="E6" s="121" t="s">
        <v>6</v>
      </c>
      <c r="G6"/>
      <c r="H6"/>
    </row>
    <row r="7" spans="1:10" ht="23.4" customHeight="1" x14ac:dyDescent="0.3">
      <c r="A7" s="77"/>
      <c r="B7" s="57">
        <v>0.41666666666666669</v>
      </c>
      <c r="C7" s="57">
        <v>0.5</v>
      </c>
      <c r="D7" s="106">
        <v>20</v>
      </c>
      <c r="E7" s="127" t="s">
        <v>86</v>
      </c>
      <c r="G7"/>
      <c r="H7" t="s">
        <v>98</v>
      </c>
      <c r="I7" t="s">
        <v>98</v>
      </c>
      <c r="J7">
        <f>SUMIF(H$7:H$12,"=p",D$7:D$12)</f>
        <v>90</v>
      </c>
    </row>
    <row r="8" spans="1:10" ht="30.6" customHeight="1" x14ac:dyDescent="0.3">
      <c r="A8" s="77"/>
      <c r="B8" s="99">
        <f>B7+TIME(0,D7,0)</f>
        <v>0.43055555555555558</v>
      </c>
      <c r="C8" s="99">
        <f>C7+TIME(0,D7,0)</f>
        <v>0.51388888888888884</v>
      </c>
      <c r="D8" s="106">
        <v>30</v>
      </c>
      <c r="E8" s="127" t="s">
        <v>172</v>
      </c>
      <c r="G8"/>
      <c r="H8" t="s">
        <v>98</v>
      </c>
      <c r="I8" t="s">
        <v>96</v>
      </c>
      <c r="J8">
        <f>SUMIF(H$7:H$12,"=t",D$7:D$12)</f>
        <v>0</v>
      </c>
    </row>
    <row r="9" spans="1:10" ht="30.6" customHeight="1" x14ac:dyDescent="0.3">
      <c r="A9" s="77"/>
      <c r="B9" s="99">
        <f>B8+TIME(0,D8,0)</f>
        <v>0.4513888888888889</v>
      </c>
      <c r="C9" s="99">
        <f>C8+TIME(0,D8,0)</f>
        <v>0.53472222222222221</v>
      </c>
      <c r="D9" s="161">
        <v>15</v>
      </c>
      <c r="E9" s="127" t="s">
        <v>173</v>
      </c>
      <c r="G9"/>
      <c r="H9" t="s">
        <v>98</v>
      </c>
    </row>
    <row r="10" spans="1:10" ht="30.6" customHeight="1" x14ac:dyDescent="0.3">
      <c r="B10" s="99">
        <f>B9+TIME(0,D9,0)</f>
        <v>0.46180555555555558</v>
      </c>
      <c r="C10" s="99">
        <f>C9+TIME(0,D9,0)</f>
        <v>0.54513888888888884</v>
      </c>
      <c r="D10" s="165">
        <v>25</v>
      </c>
      <c r="E10" s="127" t="s">
        <v>174</v>
      </c>
      <c r="G10"/>
      <c r="H10" t="s">
        <v>98</v>
      </c>
      <c r="I10" s="77" t="s">
        <v>97</v>
      </c>
      <c r="J10">
        <f>SUMIF(H$7:H$12,"=a",D$7:D$12)</f>
        <v>20</v>
      </c>
    </row>
    <row r="11" spans="1:10" x14ac:dyDescent="0.3">
      <c r="B11" s="99">
        <f>B10+TIME(0,D10,0)</f>
        <v>0.47916666666666669</v>
      </c>
      <c r="C11" s="99">
        <f>C10+TIME(0,D10,0)</f>
        <v>0.5625</v>
      </c>
      <c r="D11" s="103">
        <v>15</v>
      </c>
      <c r="E11" s="167" t="s">
        <v>175</v>
      </c>
      <c r="G11"/>
      <c r="H11" s="77" t="s">
        <v>97</v>
      </c>
      <c r="I11" s="77"/>
      <c r="J11" s="77"/>
    </row>
    <row r="12" spans="1:10" x14ac:dyDescent="0.3">
      <c r="B12" s="99">
        <f>B11+TIME(0,D11,0)</f>
        <v>0.48958333333333337</v>
      </c>
      <c r="C12" s="99">
        <f>C11+TIME(0,D11,0)</f>
        <v>0.57291666666666663</v>
      </c>
      <c r="D12" s="71">
        <v>5</v>
      </c>
      <c r="E12" s="168" t="s">
        <v>92</v>
      </c>
      <c r="G12"/>
      <c r="H12" s="77" t="s">
        <v>97</v>
      </c>
      <c r="I12" s="77"/>
      <c r="J12" s="77"/>
    </row>
    <row r="13" spans="1:10" ht="16.8" hidden="1" customHeight="1" x14ac:dyDescent="0.3">
      <c r="A13" s="9"/>
      <c r="B13" s="66"/>
      <c r="C13" s="66" t="s">
        <v>14</v>
      </c>
      <c r="D13" s="9">
        <f>SUM($D7:$D12)</f>
        <v>110</v>
      </c>
      <c r="G13"/>
      <c r="H13" s="77"/>
      <c r="I13" s="77"/>
      <c r="J13" s="77"/>
    </row>
    <row r="14" spans="1:10" x14ac:dyDescent="0.3">
      <c r="A14" s="9"/>
      <c r="B14" s="66"/>
      <c r="C14" s="66"/>
      <c r="D14" s="9"/>
      <c r="G14"/>
      <c r="H14"/>
    </row>
    <row r="15" spans="1:10" x14ac:dyDescent="0.3">
      <c r="G15"/>
      <c r="H15"/>
    </row>
    <row r="16" spans="1:10" x14ac:dyDescent="0.3">
      <c r="D16" s="86" t="s">
        <v>123</v>
      </c>
      <c r="G16"/>
      <c r="H16"/>
    </row>
    <row r="17" spans="1:17" x14ac:dyDescent="0.3">
      <c r="G17"/>
      <c r="H17"/>
    </row>
    <row r="18" spans="1:17" x14ac:dyDescent="0.3">
      <c r="G18"/>
      <c r="H18"/>
    </row>
    <row r="19" spans="1:17" x14ac:dyDescent="0.3">
      <c r="G19"/>
      <c r="H19"/>
    </row>
    <row r="20" spans="1:17" x14ac:dyDescent="0.3">
      <c r="G20"/>
      <c r="H20"/>
    </row>
    <row r="21" spans="1:17" x14ac:dyDescent="0.3">
      <c r="G21"/>
      <c r="H21"/>
    </row>
    <row r="22" spans="1:17" x14ac:dyDescent="0.3">
      <c r="G22"/>
      <c r="H22"/>
    </row>
    <row r="23" spans="1:17" x14ac:dyDescent="0.3">
      <c r="G23"/>
      <c r="H23"/>
    </row>
    <row r="24" spans="1:17" x14ac:dyDescent="0.3">
      <c r="G24"/>
      <c r="H24"/>
    </row>
    <row r="25" spans="1:17" x14ac:dyDescent="0.3">
      <c r="G25"/>
      <c r="H25"/>
    </row>
    <row r="26" spans="1:17" x14ac:dyDescent="0.3">
      <c r="G26"/>
      <c r="H26"/>
    </row>
    <row r="27" spans="1:17" x14ac:dyDescent="0.3">
      <c r="G27"/>
      <c r="H27"/>
    </row>
    <row r="28" spans="1:17" x14ac:dyDescent="0.3">
      <c r="A28" s="68"/>
      <c r="B28" s="172">
        <v>2</v>
      </c>
      <c r="C28" s="172"/>
      <c r="D28" s="2" t="s">
        <v>83</v>
      </c>
      <c r="E28" s="2"/>
      <c r="F28" s="5"/>
      <c r="G28" s="5"/>
      <c r="H28"/>
    </row>
    <row r="29" spans="1:17" x14ac:dyDescent="0.3">
      <c r="A29" s="68"/>
      <c r="B29" s="172"/>
      <c r="C29" s="172"/>
      <c r="D29" s="7" t="s">
        <v>84</v>
      </c>
      <c r="E29" s="7"/>
      <c r="F29" s="5"/>
      <c r="G29" s="5"/>
      <c r="H29"/>
    </row>
    <row r="30" spans="1:17" x14ac:dyDescent="0.3">
      <c r="A30" s="69"/>
      <c r="B30" s="172"/>
      <c r="C30" s="172"/>
      <c r="D30" s="23" t="s">
        <v>2</v>
      </c>
      <c r="E30" s="23"/>
      <c r="G30"/>
      <c r="H30"/>
    </row>
    <row r="31" spans="1:17" ht="14.4" customHeight="1" x14ac:dyDescent="0.3">
      <c r="A31" t="s">
        <v>109</v>
      </c>
    </row>
    <row r="32" spans="1:17" ht="14.4" customHeight="1" x14ac:dyDescent="0.3">
      <c r="A32" t="s">
        <v>111</v>
      </c>
      <c r="E32" s="9" t="s">
        <v>3</v>
      </c>
      <c r="G32"/>
      <c r="H32"/>
      <c r="Q32" t="s">
        <v>95</v>
      </c>
    </row>
    <row r="33" spans="1:19" ht="14.4" customHeight="1" x14ac:dyDescent="0.3">
      <c r="B33" s="173" t="s">
        <v>4</v>
      </c>
      <c r="C33" s="173"/>
      <c r="D33" s="51" t="s">
        <v>5</v>
      </c>
      <c r="E33" s="121" t="s">
        <v>6</v>
      </c>
      <c r="F33" s="76"/>
      <c r="G33" s="176"/>
      <c r="H33" s="176"/>
      <c r="I33" s="76"/>
      <c r="J33" s="76"/>
      <c r="L33" s="176"/>
      <c r="M33" s="176"/>
      <c r="N33" s="76"/>
      <c r="O33" s="76"/>
    </row>
    <row r="34" spans="1:19" x14ac:dyDescent="0.3">
      <c r="B34" s="57">
        <v>0.41666666666666669</v>
      </c>
      <c r="C34" s="57">
        <v>0.5</v>
      </c>
      <c r="D34" s="56">
        <v>15</v>
      </c>
      <c r="E34" s="111" t="s">
        <v>78</v>
      </c>
      <c r="G34"/>
      <c r="H34"/>
      <c r="Q34" t="s">
        <v>97</v>
      </c>
    </row>
    <row r="35" spans="1:19" x14ac:dyDescent="0.3">
      <c r="B35" s="64">
        <f>B34+TIME(0,$D34,0)</f>
        <v>0.42708333333333337</v>
      </c>
      <c r="C35" s="64">
        <f>C34+TIME(0,$D34,0)</f>
        <v>0.51041666666666663</v>
      </c>
      <c r="D35" s="56">
        <v>5</v>
      </c>
      <c r="E35" s="112" t="s">
        <v>89</v>
      </c>
      <c r="G35"/>
      <c r="H35"/>
      <c r="Q35" t="s">
        <v>97</v>
      </c>
    </row>
    <row r="36" spans="1:19" x14ac:dyDescent="0.3">
      <c r="B36" s="65"/>
      <c r="C36" s="65"/>
      <c r="D36" s="65"/>
      <c r="E36" s="60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1:19" x14ac:dyDescent="0.3">
      <c r="B37" s="84"/>
      <c r="C37" s="84"/>
      <c r="E37" s="44" t="s">
        <v>9</v>
      </c>
      <c r="G37"/>
      <c r="H37"/>
    </row>
    <row r="38" spans="1:19" s="77" customFormat="1" ht="30" customHeight="1" x14ac:dyDescent="0.3">
      <c r="B38" s="99">
        <f>B35+TIME(0,$D35,0)</f>
        <v>0.43055555555555558</v>
      </c>
      <c r="C38" s="99">
        <f>C35+TIME(0,$D35,0)</f>
        <v>0.51388888888888884</v>
      </c>
      <c r="D38" s="106">
        <v>30</v>
      </c>
      <c r="E38" s="113" t="s">
        <v>90</v>
      </c>
      <c r="Q38" s="77" t="s">
        <v>98</v>
      </c>
    </row>
    <row r="39" spans="1:19" s="77" customFormat="1" ht="30" customHeight="1" x14ac:dyDescent="0.3">
      <c r="B39" s="99">
        <f>B38+TIME(0,$D38,0)</f>
        <v>0.4513888888888889</v>
      </c>
      <c r="C39" s="99">
        <f>C38+TIME(0,$D38,0)</f>
        <v>0.53472222222222221</v>
      </c>
      <c r="D39" s="106">
        <v>20</v>
      </c>
      <c r="E39" s="114" t="s">
        <v>120</v>
      </c>
      <c r="Q39" s="77" t="s">
        <v>98</v>
      </c>
    </row>
    <row r="40" spans="1:19" x14ac:dyDescent="0.3">
      <c r="B40" s="115"/>
      <c r="C40" s="115"/>
      <c r="D40" s="102"/>
      <c r="E40" s="110" t="s">
        <v>21</v>
      </c>
      <c r="F40" s="9"/>
      <c r="H40" s="60"/>
      <c r="I40" s="9"/>
      <c r="J40" s="9"/>
      <c r="L40" s="60"/>
      <c r="M40" s="60"/>
      <c r="N40" s="9"/>
      <c r="O40" s="109"/>
      <c r="R40" t="s">
        <v>98</v>
      </c>
      <c r="S40">
        <f>SUMIF(Q$34:Q$46,"=p",D$34:D$46)</f>
        <v>70</v>
      </c>
    </row>
    <row r="41" spans="1:19" x14ac:dyDescent="0.3">
      <c r="B41" s="116">
        <f>B39+TIME(0,$D39,0)</f>
        <v>0.46527777777777779</v>
      </c>
      <c r="C41" s="116">
        <f>C39+TIME(0,$D39,0)</f>
        <v>0.54861111111111105</v>
      </c>
      <c r="D41" s="117">
        <v>20</v>
      </c>
      <c r="E41" s="110" t="s">
        <v>22</v>
      </c>
      <c r="F41" s="9"/>
      <c r="G41" s="60"/>
      <c r="H41" s="60"/>
      <c r="I41" s="9"/>
      <c r="J41" s="9"/>
      <c r="L41" s="60"/>
      <c r="M41" s="60"/>
      <c r="N41" s="9"/>
      <c r="O41" s="9"/>
      <c r="Q41" t="s">
        <v>98</v>
      </c>
      <c r="R41" t="s">
        <v>96</v>
      </c>
      <c r="S41">
        <f>SUMIF(Q$34:Q$46,"=T",D$34:D$46)</f>
        <v>0</v>
      </c>
    </row>
    <row r="42" spans="1:19" x14ac:dyDescent="0.3">
      <c r="B42" s="64"/>
      <c r="C42" s="64"/>
      <c r="D42" s="50"/>
      <c r="E42" s="45" t="s">
        <v>121</v>
      </c>
      <c r="F42" s="9"/>
      <c r="G42" s="60"/>
      <c r="H42" s="60"/>
      <c r="I42" s="9"/>
      <c r="J42" s="9"/>
      <c r="L42" s="60"/>
      <c r="M42" s="60"/>
      <c r="N42" s="9"/>
      <c r="O42" s="9"/>
      <c r="R42" t="s">
        <v>97</v>
      </c>
      <c r="S42">
        <f>SUMIF(Q$34:Q$46,"=A",D$34:D$46)</f>
        <v>40</v>
      </c>
    </row>
    <row r="43" spans="1:19" x14ac:dyDescent="0.3">
      <c r="B43" s="62"/>
      <c r="C43" s="62"/>
      <c r="D43" s="10"/>
      <c r="E43" s="4"/>
      <c r="F43" s="9"/>
      <c r="I43" s="9"/>
      <c r="J43" s="9"/>
    </row>
    <row r="44" spans="1:19" ht="14.4" customHeight="1" x14ac:dyDescent="0.3">
      <c r="B44" s="63"/>
      <c r="C44" s="63"/>
      <c r="D44" s="9"/>
      <c r="E44" s="4" t="s">
        <v>11</v>
      </c>
      <c r="G44"/>
      <c r="H44"/>
      <c r="J44" s="9"/>
    </row>
    <row r="45" spans="1:19" ht="14.4" customHeight="1" x14ac:dyDescent="0.3">
      <c r="B45" s="64">
        <f>B41+TIME(0,D41,0)</f>
        <v>0.47916666666666669</v>
      </c>
      <c r="C45" s="64">
        <f>C41+TIME(0,D41,0)</f>
        <v>0.56249999999999989</v>
      </c>
      <c r="D45" s="72">
        <v>15</v>
      </c>
      <c r="E45" s="111" t="s">
        <v>56</v>
      </c>
      <c r="G45"/>
      <c r="H45"/>
      <c r="Q45" t="s">
        <v>97</v>
      </c>
    </row>
    <row r="46" spans="1:19" x14ac:dyDescent="0.3">
      <c r="B46" s="64">
        <f>B45+TIME(0,$D45,0)</f>
        <v>0.48958333333333337</v>
      </c>
      <c r="C46" s="64">
        <f>C45+TIME(0,$D45,0)</f>
        <v>0.57291666666666652</v>
      </c>
      <c r="D46" s="71">
        <v>5</v>
      </c>
      <c r="E46" s="111" t="s">
        <v>92</v>
      </c>
      <c r="G46"/>
      <c r="H46"/>
      <c r="Q46" t="s">
        <v>97</v>
      </c>
    </row>
    <row r="47" spans="1:19" ht="14.4" hidden="1" customHeight="1" x14ac:dyDescent="0.3">
      <c r="A47" s="9"/>
      <c r="B47" s="66"/>
      <c r="C47" s="66" t="s">
        <v>14</v>
      </c>
      <c r="D47" s="9">
        <f>SUM($D34,D40:D42,$D45:$D46)</f>
        <v>55</v>
      </c>
      <c r="I47" s="9">
        <f>SUM($D34,I40:I42,$D45:$D46)</f>
        <v>35</v>
      </c>
      <c r="N47" s="9">
        <f>SUM($D34,N40:N42,$D45:$D46)</f>
        <v>35</v>
      </c>
    </row>
    <row r="48" spans="1:19" x14ac:dyDescent="0.3">
      <c r="A48" s="9"/>
      <c r="B48" s="66"/>
      <c r="C48" s="66"/>
      <c r="D48" s="9"/>
      <c r="I48" s="9"/>
      <c r="N48" s="9"/>
    </row>
    <row r="49" spans="1:19" x14ac:dyDescent="0.3">
      <c r="D49" s="108" t="s">
        <v>85</v>
      </c>
      <c r="E49" s="108"/>
      <c r="G49"/>
      <c r="H49"/>
    </row>
    <row r="52" spans="1:19" s="84" customFormat="1" x14ac:dyDescent="0.3">
      <c r="B52" s="13"/>
      <c r="C52" s="13"/>
    </row>
    <row r="53" spans="1:19" x14ac:dyDescent="0.3">
      <c r="A53" t="s">
        <v>113</v>
      </c>
    </row>
    <row r="54" spans="1:19" x14ac:dyDescent="0.3">
      <c r="A54" s="68"/>
      <c r="B54" s="172">
        <v>2</v>
      </c>
      <c r="C54" s="172"/>
      <c r="D54" s="2" t="s">
        <v>83</v>
      </c>
      <c r="E54" s="2"/>
      <c r="F54" s="5"/>
      <c r="G54" s="5"/>
      <c r="H54"/>
    </row>
    <row r="55" spans="1:19" x14ac:dyDescent="0.3">
      <c r="A55" s="68"/>
      <c r="B55" s="172"/>
      <c r="C55" s="172"/>
      <c r="D55" s="7" t="s">
        <v>84</v>
      </c>
      <c r="E55" s="7"/>
      <c r="F55" s="5"/>
      <c r="G55" s="5"/>
      <c r="H55"/>
    </row>
    <row r="56" spans="1:19" x14ac:dyDescent="0.3">
      <c r="A56" s="69"/>
      <c r="B56" s="172"/>
      <c r="C56" s="172"/>
      <c r="D56" s="23" t="s">
        <v>2</v>
      </c>
      <c r="E56" s="23"/>
      <c r="G56"/>
      <c r="H56"/>
    </row>
    <row r="57" spans="1:19" ht="14.4" customHeight="1" x14ac:dyDescent="0.3">
      <c r="A57" t="s">
        <v>109</v>
      </c>
    </row>
    <row r="58" spans="1:19" ht="14.4" customHeight="1" x14ac:dyDescent="0.3">
      <c r="A58" t="s">
        <v>111</v>
      </c>
      <c r="E58" s="190" t="s">
        <v>3</v>
      </c>
      <c r="F58" s="190"/>
      <c r="G58" s="190"/>
      <c r="H58" s="190"/>
      <c r="I58" s="190"/>
      <c r="Q58" t="s">
        <v>95</v>
      </c>
    </row>
    <row r="59" spans="1:19" ht="14.4" customHeight="1" x14ac:dyDescent="0.3">
      <c r="B59" s="173" t="s">
        <v>4</v>
      </c>
      <c r="C59" s="173"/>
      <c r="D59" s="51" t="s">
        <v>5</v>
      </c>
      <c r="E59" s="12" t="s">
        <v>6</v>
      </c>
      <c r="F59" s="11"/>
      <c r="G59" s="185" t="s">
        <v>4</v>
      </c>
      <c r="H59" s="186"/>
      <c r="I59" s="12" t="s">
        <v>5</v>
      </c>
      <c r="J59" s="12" t="s">
        <v>6</v>
      </c>
      <c r="L59" s="185" t="s">
        <v>4</v>
      </c>
      <c r="M59" s="186"/>
      <c r="N59" s="12" t="s">
        <v>5</v>
      </c>
      <c r="O59" s="12" t="s">
        <v>6</v>
      </c>
    </row>
    <row r="60" spans="1:19" x14ac:dyDescent="0.3">
      <c r="B60" s="57">
        <v>0.41666666666666669</v>
      </c>
      <c r="C60" s="57">
        <v>0.5</v>
      </c>
      <c r="D60" s="56">
        <v>15</v>
      </c>
      <c r="E60" s="187" t="s">
        <v>78</v>
      </c>
      <c r="F60" s="188"/>
      <c r="G60" s="188"/>
      <c r="H60" s="188"/>
      <c r="I60" s="188"/>
      <c r="J60" s="188"/>
      <c r="K60" s="188"/>
      <c r="L60" s="188"/>
      <c r="M60" s="188"/>
      <c r="N60" s="188"/>
      <c r="O60" s="189"/>
      <c r="Q60" t="s">
        <v>97</v>
      </c>
    </row>
    <row r="61" spans="1:19" x14ac:dyDescent="0.3">
      <c r="C61" s="10"/>
      <c r="D61" s="10"/>
      <c r="E61" s="4"/>
      <c r="F61" s="4"/>
      <c r="G61" s="4"/>
      <c r="H61" s="4"/>
      <c r="I61" s="4"/>
      <c r="J61" s="4"/>
      <c r="M61" s="65"/>
      <c r="N61" s="65"/>
    </row>
    <row r="62" spans="1:19" s="22" customFormat="1" ht="15.6" customHeight="1" x14ac:dyDescent="0.3">
      <c r="B62" s="9"/>
      <c r="C62" s="9"/>
      <c r="D62" s="9"/>
      <c r="E62" s="190" t="s">
        <v>9</v>
      </c>
      <c r="F62" s="190"/>
      <c r="G62" s="190"/>
      <c r="H62" s="190"/>
      <c r="I62" s="190"/>
      <c r="J62" s="4"/>
      <c r="K62"/>
      <c r="L62"/>
      <c r="M62" s="65"/>
      <c r="N62" s="65"/>
      <c r="O62"/>
      <c r="Q62"/>
      <c r="R62"/>
      <c r="S62"/>
    </row>
    <row r="63" spans="1:19" ht="15.6" x14ac:dyDescent="0.3">
      <c r="B63" s="191" t="s">
        <v>16</v>
      </c>
      <c r="C63" s="191"/>
      <c r="D63" s="191"/>
      <c r="E63" s="191"/>
      <c r="F63" s="21"/>
      <c r="G63" s="191" t="s">
        <v>17</v>
      </c>
      <c r="H63" s="191"/>
      <c r="I63" s="191"/>
      <c r="J63" s="191"/>
      <c r="K63" s="22"/>
      <c r="L63" s="191" t="s">
        <v>51</v>
      </c>
      <c r="M63" s="191"/>
      <c r="N63" s="191"/>
      <c r="O63" s="191"/>
    </row>
    <row r="64" spans="1:19" x14ac:dyDescent="0.3">
      <c r="B64" s="64">
        <f>B60+TIME(0,$D60,0)</f>
        <v>0.42708333333333337</v>
      </c>
      <c r="C64" s="64">
        <f>C60+TIME(0,$D60,0)</f>
        <v>0.51041666666666663</v>
      </c>
      <c r="D64" s="50">
        <v>20</v>
      </c>
      <c r="E64" s="45" t="s">
        <v>18</v>
      </c>
      <c r="F64" s="4"/>
      <c r="G64" s="64">
        <f>B60+TIME(0,$D60,0)</f>
        <v>0.42708333333333337</v>
      </c>
      <c r="H64" s="64">
        <f>C60+TIME(0,$D60,0)</f>
        <v>0.51041666666666663</v>
      </c>
      <c r="I64" s="56">
        <v>20</v>
      </c>
      <c r="J64" s="45" t="s">
        <v>18</v>
      </c>
      <c r="L64" s="64">
        <f>B60+TIME(0,$D60,0)</f>
        <v>0.42708333333333337</v>
      </c>
      <c r="M64" s="64">
        <f>C60+TIME(0,$D60,0)</f>
        <v>0.51041666666666663</v>
      </c>
      <c r="N64" s="56">
        <v>30</v>
      </c>
      <c r="O64" s="47" t="s">
        <v>20</v>
      </c>
      <c r="Q64" t="s">
        <v>98</v>
      </c>
      <c r="R64" t="s">
        <v>98</v>
      </c>
      <c r="S64">
        <f>SUMIF(Q$60:Q$72,"=p",D$60:D$72)</f>
        <v>35</v>
      </c>
    </row>
    <row r="65" spans="1:19" x14ac:dyDescent="0.3">
      <c r="B65" s="64">
        <f t="shared" ref="B65:C68" si="0">B64+TIME(0,$D64,0)</f>
        <v>0.44097222222222227</v>
      </c>
      <c r="C65" s="64">
        <f t="shared" si="0"/>
        <v>0.52430555555555547</v>
      </c>
      <c r="D65" s="1">
        <v>5</v>
      </c>
      <c r="E65" s="24" t="s">
        <v>21</v>
      </c>
      <c r="F65" s="4"/>
      <c r="G65" s="64">
        <f t="shared" ref="G65:H68" si="1">G64+TIME(0,$I64,0)</f>
        <v>0.44097222222222227</v>
      </c>
      <c r="H65" s="64">
        <f t="shared" si="1"/>
        <v>0.52430555555555547</v>
      </c>
      <c r="I65" s="56">
        <v>15</v>
      </c>
      <c r="J65" s="24" t="s">
        <v>86</v>
      </c>
      <c r="L65" s="64">
        <f t="shared" ref="L65:M68" si="2">L64+TIME(0,$N64,0)</f>
        <v>0.44791666666666669</v>
      </c>
      <c r="M65" s="64">
        <f t="shared" si="2"/>
        <v>0.53125</v>
      </c>
      <c r="N65" s="56">
        <v>15</v>
      </c>
      <c r="O65" s="24" t="s">
        <v>18</v>
      </c>
      <c r="Q65" t="s">
        <v>98</v>
      </c>
      <c r="R65" t="s">
        <v>96</v>
      </c>
      <c r="S65">
        <f>SUMIF(Q$60:Q$72,"=T",D$60:D$72)</f>
        <v>35</v>
      </c>
    </row>
    <row r="66" spans="1:19" x14ac:dyDescent="0.3">
      <c r="B66" s="64">
        <f t="shared" si="0"/>
        <v>0.44444444444444448</v>
      </c>
      <c r="C66" s="64">
        <f t="shared" si="0"/>
        <v>0.52777777777777768</v>
      </c>
      <c r="D66" s="1">
        <v>10</v>
      </c>
      <c r="E66" s="46" t="s">
        <v>22</v>
      </c>
      <c r="F66" s="4"/>
      <c r="G66" s="64">
        <f t="shared" si="1"/>
        <v>0.45138888888888895</v>
      </c>
      <c r="H66" s="64">
        <f t="shared" si="1"/>
        <v>0.5347222222222221</v>
      </c>
      <c r="I66" s="56">
        <v>20</v>
      </c>
      <c r="J66" s="24" t="s">
        <v>87</v>
      </c>
      <c r="L66" s="64">
        <f t="shared" si="2"/>
        <v>0.45833333333333337</v>
      </c>
      <c r="M66" s="64">
        <f t="shared" si="2"/>
        <v>0.54166666666666663</v>
      </c>
      <c r="N66" s="56">
        <v>5</v>
      </c>
      <c r="O66" s="24" t="s">
        <v>21</v>
      </c>
      <c r="Q66" t="s">
        <v>98</v>
      </c>
      <c r="R66" t="s">
        <v>97</v>
      </c>
      <c r="S66">
        <f>SUMIF(Q$60:Q$72,"=A",D$60:D$72)</f>
        <v>40</v>
      </c>
    </row>
    <row r="67" spans="1:19" x14ac:dyDescent="0.3">
      <c r="B67" s="64">
        <f t="shared" si="0"/>
        <v>0.4513888888888889</v>
      </c>
      <c r="C67" s="64">
        <f t="shared" si="0"/>
        <v>0.5347222222222221</v>
      </c>
      <c r="D67" s="1">
        <v>15</v>
      </c>
      <c r="E67" s="24" t="s">
        <v>86</v>
      </c>
      <c r="F67" s="4"/>
      <c r="G67" s="64">
        <f t="shared" si="1"/>
        <v>0.46527777777777785</v>
      </c>
      <c r="H67" s="64">
        <f t="shared" si="1"/>
        <v>0.54861111111111094</v>
      </c>
      <c r="I67" s="56">
        <v>5</v>
      </c>
      <c r="J67" s="24" t="s">
        <v>21</v>
      </c>
      <c r="L67" s="64">
        <f t="shared" si="2"/>
        <v>0.46180555555555558</v>
      </c>
      <c r="M67" s="64">
        <f t="shared" si="2"/>
        <v>0.54513888888888884</v>
      </c>
      <c r="N67" s="56">
        <v>5</v>
      </c>
      <c r="O67" s="46" t="s">
        <v>22</v>
      </c>
      <c r="Q67" t="s">
        <v>96</v>
      </c>
    </row>
    <row r="68" spans="1:19" x14ac:dyDescent="0.3">
      <c r="B68" s="64">
        <f t="shared" si="0"/>
        <v>0.46180555555555558</v>
      </c>
      <c r="C68" s="64">
        <f t="shared" si="0"/>
        <v>0.54513888888888873</v>
      </c>
      <c r="D68" s="1">
        <v>20</v>
      </c>
      <c r="E68" s="24" t="s">
        <v>87</v>
      </c>
      <c r="F68" s="4"/>
      <c r="G68" s="64">
        <f t="shared" si="1"/>
        <v>0.46875000000000006</v>
      </c>
      <c r="H68" s="64">
        <f t="shared" si="1"/>
        <v>0.55208333333333315</v>
      </c>
      <c r="I68" s="56">
        <v>10</v>
      </c>
      <c r="J68" s="46" t="s">
        <v>22</v>
      </c>
      <c r="L68" s="64">
        <f t="shared" si="2"/>
        <v>0.46527777777777779</v>
      </c>
      <c r="M68" s="64">
        <f t="shared" si="2"/>
        <v>0.54861111111111105</v>
      </c>
      <c r="N68" s="56">
        <v>15</v>
      </c>
      <c r="O68" s="24" t="s">
        <v>86</v>
      </c>
      <c r="Q68" t="s">
        <v>96</v>
      </c>
    </row>
    <row r="69" spans="1:19" x14ac:dyDescent="0.3">
      <c r="B69" s="62"/>
      <c r="C69" s="62"/>
      <c r="D69" s="10"/>
      <c r="E69" s="4"/>
      <c r="F69" s="4"/>
      <c r="G69" s="4"/>
      <c r="H69" s="6"/>
      <c r="I69" s="6"/>
      <c r="J69" s="6"/>
    </row>
    <row r="70" spans="1:19" ht="14.4" customHeight="1" x14ac:dyDescent="0.3">
      <c r="B70" s="63"/>
      <c r="C70" s="63"/>
      <c r="D70" s="9"/>
      <c r="E70" s="192" t="s">
        <v>11</v>
      </c>
      <c r="F70" s="192"/>
      <c r="G70" s="192"/>
      <c r="H70" s="192"/>
      <c r="I70" s="192"/>
      <c r="J70" s="4"/>
    </row>
    <row r="71" spans="1:19" ht="14.4" customHeight="1" x14ac:dyDescent="0.3">
      <c r="B71" s="64">
        <f>B68+TIME(0,$D68,0)</f>
        <v>0.47569444444444448</v>
      </c>
      <c r="C71" s="64">
        <f>C68+TIME(0,$D68,0)</f>
        <v>0.55902777777777757</v>
      </c>
      <c r="D71" s="72">
        <v>20</v>
      </c>
      <c r="E71" s="193" t="s">
        <v>56</v>
      </c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Q71" t="s">
        <v>97</v>
      </c>
    </row>
    <row r="72" spans="1:19" x14ac:dyDescent="0.3">
      <c r="B72" s="64">
        <f>B71+TIME(0,$D71,0)</f>
        <v>0.48958333333333337</v>
      </c>
      <c r="C72" s="64">
        <f>C71+TIME(0,$D71,0)</f>
        <v>0.57291666666666641</v>
      </c>
      <c r="D72" s="71">
        <v>5</v>
      </c>
      <c r="E72" s="187" t="s">
        <v>92</v>
      </c>
      <c r="F72" s="188"/>
      <c r="G72" s="188"/>
      <c r="H72" s="188"/>
      <c r="I72" s="188"/>
      <c r="J72" s="188"/>
      <c r="K72" s="188"/>
      <c r="L72" s="188"/>
      <c r="M72" s="188"/>
      <c r="N72" s="188"/>
      <c r="O72" s="189"/>
      <c r="Q72" t="s">
        <v>97</v>
      </c>
    </row>
    <row r="73" spans="1:19" hidden="1" x14ac:dyDescent="0.3">
      <c r="A73" s="9"/>
      <c r="B73" s="66"/>
      <c r="C73" s="66" t="s">
        <v>14</v>
      </c>
      <c r="D73" s="9">
        <f>SUM($D60,D64:D68,$D71:$D72)</f>
        <v>110</v>
      </c>
      <c r="I73" s="9">
        <f>SUM($D60,I64:I68,$D71:$D72)</f>
        <v>110</v>
      </c>
      <c r="N73" s="9">
        <f>SUM($D60,N64:N68,$D71:$D72)</f>
        <v>110</v>
      </c>
    </row>
    <row r="74" spans="1:19" x14ac:dyDescent="0.3">
      <c r="A74" s="9"/>
      <c r="B74" s="66"/>
      <c r="C74" s="66"/>
      <c r="D74" s="9"/>
      <c r="I74" s="9"/>
      <c r="N74" s="9"/>
    </row>
    <row r="75" spans="1:19" x14ac:dyDescent="0.3">
      <c r="D75" s="175" t="s">
        <v>85</v>
      </c>
      <c r="E75" s="175"/>
      <c r="F75" s="175"/>
      <c r="G75" s="175"/>
      <c r="H75" s="175"/>
      <c r="I75" s="175"/>
      <c r="J75" s="175"/>
    </row>
    <row r="77" spans="1:19" x14ac:dyDescent="0.3">
      <c r="E77" t="s">
        <v>25</v>
      </c>
    </row>
    <row r="78" spans="1:19" x14ac:dyDescent="0.3">
      <c r="E78" t="s">
        <v>26</v>
      </c>
    </row>
    <row r="80" spans="1:19" s="84" customFormat="1" x14ac:dyDescent="0.3">
      <c r="B80" s="13"/>
      <c r="C80" s="13"/>
      <c r="G80" s="13"/>
      <c r="H80" s="13"/>
    </row>
    <row r="81" spans="1:15" x14ac:dyDescent="0.3">
      <c r="A81" t="s">
        <v>70</v>
      </c>
    </row>
    <row r="82" spans="1:15" x14ac:dyDescent="0.3">
      <c r="A82" s="9"/>
      <c r="C82"/>
      <c r="F82" s="9"/>
      <c r="H82"/>
    </row>
    <row r="84" spans="1:15" x14ac:dyDescent="0.3">
      <c r="B84" s="172">
        <v>2</v>
      </c>
      <c r="C84" s="172"/>
      <c r="D84" s="2" t="s">
        <v>0</v>
      </c>
      <c r="E84" s="2"/>
      <c r="F84" s="5"/>
      <c r="G84" s="5"/>
      <c r="H84"/>
    </row>
    <row r="85" spans="1:15" x14ac:dyDescent="0.3">
      <c r="B85" s="172"/>
      <c r="C85" s="172"/>
      <c r="D85" s="7" t="s">
        <v>1</v>
      </c>
      <c r="E85" s="7"/>
      <c r="F85" s="5"/>
      <c r="G85" s="5"/>
      <c r="H85"/>
    </row>
    <row r="86" spans="1:15" x14ac:dyDescent="0.3">
      <c r="B86" s="172"/>
      <c r="C86" s="172"/>
      <c r="D86" s="23" t="s">
        <v>2</v>
      </c>
      <c r="E86" s="23"/>
      <c r="G86"/>
      <c r="H86"/>
    </row>
    <row r="88" spans="1:15" x14ac:dyDescent="0.3">
      <c r="E88" s="190" t="s">
        <v>3</v>
      </c>
      <c r="F88" s="190"/>
      <c r="G88" s="190"/>
      <c r="H88" s="190"/>
      <c r="I88" s="190"/>
    </row>
    <row r="89" spans="1:15" x14ac:dyDescent="0.3">
      <c r="B89" s="173" t="s">
        <v>4</v>
      </c>
      <c r="C89" s="173"/>
      <c r="D89" s="51" t="s">
        <v>5</v>
      </c>
      <c r="E89" s="12" t="s">
        <v>6</v>
      </c>
      <c r="F89" s="11"/>
      <c r="G89" s="185" t="s">
        <v>4</v>
      </c>
      <c r="H89" s="186"/>
      <c r="I89" s="12" t="s">
        <v>5</v>
      </c>
      <c r="J89" s="12" t="s">
        <v>6</v>
      </c>
      <c r="L89" s="185" t="s">
        <v>4</v>
      </c>
      <c r="M89" s="186"/>
      <c r="N89" s="12" t="s">
        <v>5</v>
      </c>
      <c r="O89" s="12" t="s">
        <v>6</v>
      </c>
    </row>
    <row r="90" spans="1:15" x14ac:dyDescent="0.3">
      <c r="B90" s="8">
        <v>0.4236111111111111</v>
      </c>
      <c r="C90" s="8">
        <v>0.51388888888888895</v>
      </c>
      <c r="D90" s="56">
        <v>30</v>
      </c>
      <c r="E90" s="187" t="s">
        <v>15</v>
      </c>
      <c r="F90" s="188"/>
      <c r="G90" s="188"/>
      <c r="H90" s="188"/>
      <c r="I90" s="188"/>
      <c r="J90" s="188"/>
      <c r="K90" s="188"/>
      <c r="L90" s="188"/>
      <c r="M90" s="188"/>
      <c r="N90" s="188"/>
      <c r="O90" s="189"/>
    </row>
    <row r="91" spans="1:15" x14ac:dyDescent="0.3">
      <c r="C91" s="10"/>
      <c r="D91" s="10"/>
      <c r="E91" s="4"/>
      <c r="F91" s="4"/>
      <c r="G91" s="4"/>
      <c r="H91" s="4"/>
      <c r="I91" s="4"/>
      <c r="J91" s="4"/>
      <c r="M91" s="65"/>
      <c r="N91" s="65"/>
    </row>
    <row r="92" spans="1:15" x14ac:dyDescent="0.3">
      <c r="D92" s="9"/>
      <c r="E92" s="190" t="s">
        <v>9</v>
      </c>
      <c r="F92" s="190"/>
      <c r="G92" s="190"/>
      <c r="H92" s="190"/>
      <c r="I92" s="190"/>
      <c r="J92" s="4"/>
      <c r="M92" s="65"/>
      <c r="N92" s="65"/>
    </row>
    <row r="93" spans="1:15" ht="15.6" x14ac:dyDescent="0.3">
      <c r="B93" s="191" t="s">
        <v>16</v>
      </c>
      <c r="C93" s="191"/>
      <c r="D93" s="191"/>
      <c r="E93" s="191"/>
      <c r="F93" s="21"/>
      <c r="G93" s="191" t="s">
        <v>17</v>
      </c>
      <c r="H93" s="191"/>
      <c r="I93" s="191"/>
      <c r="J93" s="191"/>
      <c r="K93" s="22"/>
      <c r="L93" s="191" t="s">
        <v>51</v>
      </c>
      <c r="M93" s="191"/>
      <c r="N93" s="191"/>
      <c r="O93" s="191"/>
    </row>
    <row r="94" spans="1:15" x14ac:dyDescent="0.3">
      <c r="B94" s="64">
        <v>0.44444444444444442</v>
      </c>
      <c r="C94" s="64">
        <v>0.53472222222222221</v>
      </c>
      <c r="D94" s="50">
        <v>20</v>
      </c>
      <c r="E94" s="45" t="s">
        <v>18</v>
      </c>
      <c r="F94" s="4"/>
      <c r="G94" s="64">
        <v>0.44444444444444442</v>
      </c>
      <c r="H94" s="64">
        <v>0.53472222222222221</v>
      </c>
      <c r="I94" s="56">
        <v>20</v>
      </c>
      <c r="J94" s="45" t="s">
        <v>18</v>
      </c>
      <c r="L94" s="64">
        <v>0.44444444444444442</v>
      </c>
      <c r="M94" s="64">
        <v>0.53472222222222221</v>
      </c>
      <c r="N94" s="56">
        <v>30</v>
      </c>
      <c r="O94" s="47" t="s">
        <v>20</v>
      </c>
    </row>
    <row r="95" spans="1:15" x14ac:dyDescent="0.3">
      <c r="B95" s="64">
        <v>0.45833333333333331</v>
      </c>
      <c r="C95" s="64">
        <v>4.8611111111111112E-2</v>
      </c>
      <c r="D95" s="1">
        <v>5</v>
      </c>
      <c r="E95" s="24" t="s">
        <v>21</v>
      </c>
      <c r="F95" s="4"/>
      <c r="G95" s="8">
        <v>0.45833333333333331</v>
      </c>
      <c r="H95" s="8">
        <v>4.8611111111111112E-2</v>
      </c>
      <c r="I95" s="56">
        <v>20</v>
      </c>
      <c r="J95" s="24" t="s">
        <v>19</v>
      </c>
      <c r="L95" s="8">
        <v>0.46527777777777773</v>
      </c>
      <c r="M95" s="8">
        <v>5.5555555555555552E-2</v>
      </c>
      <c r="N95" s="56">
        <v>15</v>
      </c>
      <c r="O95" s="24" t="s">
        <v>18</v>
      </c>
    </row>
    <row r="96" spans="1:15" x14ac:dyDescent="0.3">
      <c r="B96" s="64">
        <v>0.46180555555555558</v>
      </c>
      <c r="C96" s="64">
        <v>5.2083333333333336E-2</v>
      </c>
      <c r="D96" s="1">
        <v>10</v>
      </c>
      <c r="E96" s="46" t="s">
        <v>22</v>
      </c>
      <c r="F96" s="4"/>
      <c r="G96" s="8">
        <v>0.47222222222222227</v>
      </c>
      <c r="H96" s="8">
        <v>6.25E-2</v>
      </c>
      <c r="I96" s="56">
        <v>5</v>
      </c>
      <c r="J96" s="24" t="s">
        <v>21</v>
      </c>
      <c r="L96" s="8">
        <v>0.47569444444444442</v>
      </c>
      <c r="M96" s="8">
        <v>6.5972222222222224E-2</v>
      </c>
      <c r="N96" s="56">
        <v>5</v>
      </c>
      <c r="O96" s="24" t="s">
        <v>21</v>
      </c>
    </row>
    <row r="97" spans="2:15" x14ac:dyDescent="0.3">
      <c r="B97" s="64">
        <v>0.46875</v>
      </c>
      <c r="C97" s="64">
        <v>5.9027777777777783E-2</v>
      </c>
      <c r="D97" s="1">
        <v>20</v>
      </c>
      <c r="E97" s="24" t="s">
        <v>19</v>
      </c>
      <c r="F97" s="4"/>
      <c r="G97" s="8">
        <v>0.47569444444444442</v>
      </c>
      <c r="H97" s="8">
        <v>6.5972222222222224E-2</v>
      </c>
      <c r="I97" s="56">
        <v>10</v>
      </c>
      <c r="J97" s="46" t="s">
        <v>22</v>
      </c>
      <c r="L97" s="8">
        <v>0.47916666666666669</v>
      </c>
      <c r="M97" s="8">
        <v>6.9444444444444434E-2</v>
      </c>
      <c r="N97" s="56">
        <v>5</v>
      </c>
      <c r="O97" s="46" t="s">
        <v>22</v>
      </c>
    </row>
    <row r="98" spans="2:15" x14ac:dyDescent="0.3">
      <c r="B98" s="60"/>
      <c r="C98" s="60"/>
      <c r="D98" s="10"/>
      <c r="E98" s="4"/>
      <c r="F98" s="4"/>
      <c r="G98" s="4"/>
      <c r="H98" s="6"/>
      <c r="I98" s="6"/>
      <c r="J98" s="6"/>
    </row>
    <row r="99" spans="2:15" x14ac:dyDescent="0.3">
      <c r="B99" s="60"/>
      <c r="C99" s="60"/>
      <c r="D99" s="9"/>
      <c r="E99" s="192" t="s">
        <v>11</v>
      </c>
      <c r="F99" s="192"/>
      <c r="G99" s="192"/>
      <c r="H99" s="192"/>
      <c r="I99" s="192"/>
      <c r="J99" s="4"/>
    </row>
    <row r="100" spans="2:15" x14ac:dyDescent="0.3">
      <c r="B100" s="70">
        <v>0.4826388888888889</v>
      </c>
      <c r="C100" s="70">
        <v>7.2916666666666671E-2</v>
      </c>
      <c r="D100" s="72">
        <v>15</v>
      </c>
      <c r="E100" s="193" t="s">
        <v>56</v>
      </c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</row>
    <row r="101" spans="2:15" x14ac:dyDescent="0.3">
      <c r="B101" s="64">
        <v>0.49305555555555558</v>
      </c>
      <c r="C101" s="64">
        <v>8.3333333333333329E-2</v>
      </c>
      <c r="D101" s="71">
        <v>10</v>
      </c>
      <c r="E101" s="182" t="s">
        <v>23</v>
      </c>
      <c r="F101" s="183"/>
      <c r="G101" s="183"/>
      <c r="H101" s="183"/>
      <c r="I101" s="183"/>
      <c r="J101" s="183"/>
      <c r="K101" s="183"/>
      <c r="L101" s="183"/>
      <c r="M101" s="183"/>
      <c r="N101" s="183"/>
      <c r="O101" s="184"/>
    </row>
    <row r="102" spans="2:15" x14ac:dyDescent="0.3">
      <c r="C102" s="66" t="s">
        <v>14</v>
      </c>
      <c r="D102" s="9">
        <f>SUM(D89:D101)</f>
        <v>110</v>
      </c>
      <c r="I102" s="9">
        <f>SUM(I89:I101)+D90+D100+D101</f>
        <v>110</v>
      </c>
      <c r="N102" s="9">
        <f>SUM(N89:N101)+D90+D100+D101</f>
        <v>110</v>
      </c>
    </row>
  </sheetData>
  <mergeCells count="33">
    <mergeCell ref="E100:O100"/>
    <mergeCell ref="E101:O101"/>
    <mergeCell ref="E90:O90"/>
    <mergeCell ref="E92:I92"/>
    <mergeCell ref="B93:E93"/>
    <mergeCell ref="G93:J93"/>
    <mergeCell ref="L93:O93"/>
    <mergeCell ref="E99:I99"/>
    <mergeCell ref="E72:O72"/>
    <mergeCell ref="D75:J75"/>
    <mergeCell ref="B84:C86"/>
    <mergeCell ref="E88:I88"/>
    <mergeCell ref="B89:C89"/>
    <mergeCell ref="G89:H89"/>
    <mergeCell ref="L89:M89"/>
    <mergeCell ref="E71:O71"/>
    <mergeCell ref="B54:C56"/>
    <mergeCell ref="E58:I58"/>
    <mergeCell ref="B59:C59"/>
    <mergeCell ref="G59:H59"/>
    <mergeCell ref="L59:M59"/>
    <mergeCell ref="E60:O60"/>
    <mergeCell ref="E62:I62"/>
    <mergeCell ref="B63:E63"/>
    <mergeCell ref="G63:J63"/>
    <mergeCell ref="L63:O63"/>
    <mergeCell ref="E70:I70"/>
    <mergeCell ref="L33:M33"/>
    <mergeCell ref="B2:C4"/>
    <mergeCell ref="B6:C6"/>
    <mergeCell ref="B28:C30"/>
    <mergeCell ref="B33:C33"/>
    <mergeCell ref="G33:H3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88"/>
  <sheetViews>
    <sheetView showGridLines="0" zoomScale="80" zoomScaleNormal="80" workbookViewId="0">
      <selection activeCell="S18" sqref="S18"/>
    </sheetView>
  </sheetViews>
  <sheetFormatPr defaultColWidth="8.88671875" defaultRowHeight="14.4" x14ac:dyDescent="0.3"/>
  <cols>
    <col min="1" max="1" width="8.88671875" style="15"/>
    <col min="2" max="2" width="6.6640625" style="14" customWidth="1"/>
    <col min="3" max="3" width="7.77734375" style="14" customWidth="1"/>
    <col min="4" max="4" width="14.33203125" style="15" bestFit="1" customWidth="1"/>
    <col min="5" max="5" width="22" style="15" customWidth="1"/>
    <col min="6" max="6" width="3.33203125" style="15" customWidth="1"/>
    <col min="7" max="8" width="6.6640625" style="14" customWidth="1"/>
    <col min="9" max="9" width="14.33203125" style="15" customWidth="1"/>
    <col min="10" max="10" width="22" style="15" customWidth="1"/>
    <col min="11" max="11" width="3.33203125" style="15" customWidth="1"/>
    <col min="12" max="13" width="6.6640625" style="15" customWidth="1"/>
    <col min="14" max="14" width="14.33203125" style="15" customWidth="1"/>
    <col min="15" max="15" width="22" style="15" customWidth="1"/>
    <col min="16" max="16" width="3.21875" style="15" customWidth="1"/>
    <col min="17" max="18" width="6.6640625" style="15" customWidth="1"/>
    <col min="19" max="19" width="14.33203125" style="15" customWidth="1"/>
    <col min="20" max="20" width="22" style="15" customWidth="1"/>
    <col min="21" max="21" width="3.33203125" style="15" customWidth="1"/>
    <col min="22" max="23" width="6.6640625" style="15" customWidth="1"/>
    <col min="24" max="24" width="14.33203125" style="15" customWidth="1"/>
    <col min="25" max="25" width="22" style="15" customWidth="1"/>
    <col min="26" max="26" width="3.5546875" style="15" customWidth="1"/>
    <col min="27" max="28" width="6.6640625" style="15" customWidth="1"/>
    <col min="29" max="29" width="14.33203125" style="15" customWidth="1"/>
    <col min="30" max="30" width="22" style="15" customWidth="1"/>
    <col min="31" max="31" width="11.109375" style="15" customWidth="1"/>
    <col min="32" max="16384" width="8.88671875" style="15"/>
  </cols>
  <sheetData>
    <row r="1" spans="1:34" customFormat="1" x14ac:dyDescent="0.3">
      <c r="A1" t="s">
        <v>140</v>
      </c>
      <c r="B1" s="9"/>
      <c r="C1" s="9"/>
    </row>
    <row r="2" spans="1:34" customFormat="1" x14ac:dyDescent="0.3">
      <c r="A2" s="15"/>
      <c r="B2" s="204">
        <v>3</v>
      </c>
      <c r="C2" s="204"/>
      <c r="E2" s="124" t="s">
        <v>133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4" customFormat="1" x14ac:dyDescent="0.3">
      <c r="A3" s="15"/>
      <c r="B3" s="204"/>
      <c r="C3" s="204"/>
      <c r="E3" s="125" t="s">
        <v>126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1:34" customFormat="1" x14ac:dyDescent="0.3">
      <c r="A4" s="15"/>
      <c r="B4" s="204"/>
      <c r="C4" s="204"/>
      <c r="D4" s="67"/>
      <c r="E4" s="67"/>
      <c r="F4" s="67"/>
      <c r="G4" s="67"/>
      <c r="H4" s="67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customFormat="1" x14ac:dyDescent="0.3">
      <c r="A5" s="15"/>
      <c r="B5" s="14"/>
      <c r="C5" s="14"/>
      <c r="D5" s="15"/>
      <c r="E5" s="15"/>
      <c r="F5" s="15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t="s">
        <v>95</v>
      </c>
      <c r="AG5" s="15"/>
      <c r="AH5" s="15"/>
    </row>
    <row r="6" spans="1:34" customFormat="1" ht="28.8" customHeight="1" x14ac:dyDescent="0.3">
      <c r="A6" s="15"/>
      <c r="B6" s="205" t="s">
        <v>4</v>
      </c>
      <c r="C6" s="206"/>
      <c r="D6" s="53" t="s">
        <v>5</v>
      </c>
      <c r="E6" s="87" t="s">
        <v>6</v>
      </c>
      <c r="F6" s="18"/>
      <c r="G6" s="207" t="s">
        <v>4</v>
      </c>
      <c r="H6" s="207"/>
      <c r="I6" s="87" t="s">
        <v>5</v>
      </c>
      <c r="J6" s="87" t="s">
        <v>6</v>
      </c>
      <c r="K6" s="15"/>
      <c r="L6" s="208" t="s">
        <v>4</v>
      </c>
      <c r="M6" s="209"/>
      <c r="N6" s="87" t="s">
        <v>5</v>
      </c>
      <c r="O6" s="87" t="s">
        <v>6</v>
      </c>
      <c r="P6" s="143"/>
      <c r="Q6" s="210"/>
      <c r="R6" s="210"/>
      <c r="S6" s="75"/>
      <c r="T6" s="75"/>
      <c r="U6" s="15"/>
      <c r="V6" s="210"/>
      <c r="W6" s="210"/>
      <c r="X6" s="75"/>
      <c r="Y6" s="75"/>
      <c r="Z6" s="75"/>
      <c r="AA6" s="210"/>
      <c r="AB6" s="210"/>
      <c r="AC6" s="75"/>
      <c r="AD6" s="75"/>
      <c r="AE6" s="75"/>
    </row>
    <row r="7" spans="1:34" customFormat="1" x14ac:dyDescent="0.3">
      <c r="A7" s="15"/>
      <c r="B7" s="57">
        <v>0.41666666666666669</v>
      </c>
      <c r="C7" s="57">
        <v>0.5</v>
      </c>
      <c r="D7" s="54">
        <v>5</v>
      </c>
      <c r="E7" s="197" t="s">
        <v>27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15"/>
      <c r="AF7" t="s">
        <v>97</v>
      </c>
    </row>
    <row r="8" spans="1:34" customFormat="1" ht="23.4" customHeight="1" x14ac:dyDescent="0.3">
      <c r="A8" s="15"/>
      <c r="B8" s="55">
        <f>B7+TIME(0,D7,0)</f>
        <v>0.4201388888888889</v>
      </c>
      <c r="C8" s="55">
        <f>C7+TIME(0,D7,0)</f>
        <v>0.50347222222222221</v>
      </c>
      <c r="D8" s="54">
        <v>10</v>
      </c>
      <c r="E8" s="198" t="s">
        <v>158</v>
      </c>
      <c r="F8" s="199"/>
      <c r="G8" s="199"/>
      <c r="H8" s="199"/>
      <c r="I8" s="199"/>
      <c r="J8" s="199"/>
      <c r="K8" s="199"/>
      <c r="L8" s="199"/>
      <c r="M8" s="199"/>
      <c r="N8" s="199"/>
      <c r="O8" s="200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5"/>
      <c r="AF8" t="s">
        <v>96</v>
      </c>
    </row>
    <row r="9" spans="1:34" customFormat="1" x14ac:dyDescent="0.3">
      <c r="A9" s="15"/>
      <c r="B9" s="74"/>
      <c r="C9" s="7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G9" t="s">
        <v>98</v>
      </c>
      <c r="AH9">
        <f>SUMIF(AF$7:AF$20,"=P",D$7:D$20)</f>
        <v>45</v>
      </c>
    </row>
    <row r="10" spans="1:34" customFormat="1" ht="15.6" customHeight="1" x14ac:dyDescent="0.3">
      <c r="A10" s="20"/>
      <c r="B10" s="194" t="s">
        <v>29</v>
      </c>
      <c r="C10" s="195"/>
      <c r="D10" s="195"/>
      <c r="E10" s="196"/>
      <c r="F10" s="27"/>
      <c r="G10" s="194" t="s">
        <v>137</v>
      </c>
      <c r="H10" s="195"/>
      <c r="I10" s="195"/>
      <c r="J10" s="196"/>
      <c r="K10" s="28"/>
      <c r="L10" s="194" t="s">
        <v>88</v>
      </c>
      <c r="M10" s="195"/>
      <c r="N10" s="195"/>
      <c r="O10" s="196"/>
      <c r="P10" s="27"/>
      <c r="Q10" s="15"/>
      <c r="R10" s="15"/>
      <c r="S10" s="15"/>
      <c r="T10" s="15"/>
      <c r="U10" s="20"/>
      <c r="V10" s="15"/>
      <c r="W10" s="15"/>
      <c r="X10" s="15"/>
      <c r="Y10" s="15"/>
      <c r="Z10" s="25"/>
      <c r="AA10" s="15"/>
      <c r="AB10" s="15"/>
      <c r="AC10" s="15"/>
      <c r="AD10" s="15"/>
      <c r="AE10" s="25"/>
      <c r="AG10" t="s">
        <v>96</v>
      </c>
      <c r="AH10">
        <f>SUMIF(AF$7:AF$20,"=T",D$7:D$20)</f>
        <v>55</v>
      </c>
    </row>
    <row r="11" spans="1:34" customFormat="1" ht="33" customHeight="1" x14ac:dyDescent="0.3">
      <c r="A11" s="15"/>
      <c r="B11" s="55">
        <f>B8+TIME(0,$D8,0)</f>
        <v>0.42708333333333331</v>
      </c>
      <c r="C11" s="55">
        <f>C8+TIME(0,$D8,0)</f>
        <v>0.51041666666666663</v>
      </c>
      <c r="D11" s="54">
        <v>45</v>
      </c>
      <c r="E11" s="127" t="s">
        <v>157</v>
      </c>
      <c r="F11" s="25"/>
      <c r="G11" s="55">
        <f>$B8+TIME(0,$D8,0)</f>
        <v>0.42708333333333331</v>
      </c>
      <c r="H11" s="55">
        <f>$C8+TIME(0,$D8,0)</f>
        <v>0.51041666666666663</v>
      </c>
      <c r="I11" s="54">
        <v>30</v>
      </c>
      <c r="J11" s="127" t="s">
        <v>86</v>
      </c>
      <c r="K11" s="30"/>
      <c r="L11" s="55">
        <f>$B8+TIME(0,$D8,0)</f>
        <v>0.42708333333333331</v>
      </c>
      <c r="M11" s="55">
        <f>$C8+TIME(0,$D8,0)</f>
        <v>0.51041666666666663</v>
      </c>
      <c r="N11" s="54">
        <v>30</v>
      </c>
      <c r="O11" s="127" t="s">
        <v>86</v>
      </c>
      <c r="P11" s="25"/>
      <c r="Q11" s="15"/>
      <c r="R11" s="15"/>
      <c r="S11" s="15"/>
      <c r="T11" s="15"/>
      <c r="U11" s="15"/>
      <c r="V11" s="15"/>
      <c r="W11" s="15"/>
      <c r="X11" s="15"/>
      <c r="Y11" s="15"/>
      <c r="Z11" s="25"/>
      <c r="AA11" s="15"/>
      <c r="AB11" s="15"/>
      <c r="AC11" s="15"/>
      <c r="AD11" s="15"/>
      <c r="AE11" s="25"/>
      <c r="AF11" t="s">
        <v>96</v>
      </c>
      <c r="AG11" t="s">
        <v>97</v>
      </c>
      <c r="AH11">
        <f>SUMIF(AF$7:AF$20,"=A",D$7:D$20)</f>
        <v>10</v>
      </c>
    </row>
    <row r="12" spans="1:34" customFormat="1" ht="33.6" customHeight="1" x14ac:dyDescent="0.3">
      <c r="A12" s="15"/>
      <c r="B12" s="55">
        <f>B11+TIME(0,D11,0)</f>
        <v>0.45833333333333331</v>
      </c>
      <c r="C12" s="55">
        <f>C11+TIME(0,D11,0)</f>
        <v>0.54166666666666663</v>
      </c>
      <c r="D12" s="54">
        <v>45</v>
      </c>
      <c r="E12" s="127" t="s">
        <v>163</v>
      </c>
      <c r="F12" s="25"/>
      <c r="G12" s="55">
        <f>G11+TIME(0,$I16,0)</f>
        <v>0.44791666666666663</v>
      </c>
      <c r="H12" s="55">
        <f>H11+TIME(0,$I16,0)</f>
        <v>0.53125</v>
      </c>
      <c r="I12" s="54">
        <v>30</v>
      </c>
      <c r="J12" s="127" t="s">
        <v>163</v>
      </c>
      <c r="K12" s="30"/>
      <c r="L12" s="55">
        <f>L11+TIME(0,$N11,0)</f>
        <v>0.44791666666666663</v>
      </c>
      <c r="M12" s="55">
        <f>M11+TIME(0,$N11,0)</f>
        <v>0.53125</v>
      </c>
      <c r="N12" s="54">
        <v>45</v>
      </c>
      <c r="O12" s="127" t="s">
        <v>163</v>
      </c>
      <c r="P12" s="25"/>
      <c r="Q12" s="15"/>
      <c r="R12" s="15"/>
      <c r="S12" s="15"/>
      <c r="T12" s="15"/>
      <c r="U12" s="15"/>
      <c r="V12" s="15"/>
      <c r="W12" s="15"/>
      <c r="X12" s="15"/>
      <c r="Y12" s="15"/>
      <c r="Z12" s="25"/>
      <c r="AA12" s="15"/>
      <c r="AB12" s="15"/>
      <c r="AC12" s="15"/>
      <c r="AD12" s="15"/>
      <c r="AE12" s="25"/>
      <c r="AF12" t="s">
        <v>98</v>
      </c>
      <c r="AG12" s="15"/>
      <c r="AH12" s="15"/>
    </row>
    <row r="13" spans="1:34" customFormat="1" ht="28.8" x14ac:dyDescent="0.3">
      <c r="A13" s="15"/>
      <c r="B13" s="31"/>
      <c r="C13" s="31"/>
      <c r="D13" s="32"/>
      <c r="E13" s="32"/>
      <c r="F13" s="25"/>
      <c r="G13" s="55">
        <f>G12+TIME(0,$I17,0)</f>
        <v>0.46874999999999994</v>
      </c>
      <c r="H13" s="55">
        <f>H12+TIME(0,$I17,0)</f>
        <v>0.55208333333333337</v>
      </c>
      <c r="I13" s="54">
        <v>30</v>
      </c>
      <c r="J13" s="127" t="s">
        <v>135</v>
      </c>
      <c r="K13" s="30"/>
      <c r="L13" s="55">
        <f>L12+TIME(0,$N12,0)</f>
        <v>0.47916666666666663</v>
      </c>
      <c r="M13" s="55">
        <f>M12+TIME(0,$N12,0)</f>
        <v>0.5625</v>
      </c>
      <c r="N13" s="54">
        <v>15</v>
      </c>
      <c r="O13" s="127" t="s">
        <v>164</v>
      </c>
      <c r="P13" s="25"/>
      <c r="Q13" s="15"/>
      <c r="R13" s="15"/>
      <c r="S13" s="15"/>
      <c r="T13" s="15"/>
      <c r="U13" s="15"/>
      <c r="V13" s="15"/>
      <c r="W13" s="15"/>
      <c r="X13" s="15"/>
      <c r="Y13" s="15"/>
      <c r="Z13" s="25"/>
      <c r="AA13" s="15"/>
      <c r="AB13" s="15"/>
      <c r="AC13" s="15"/>
      <c r="AD13" s="15"/>
      <c r="AE13" s="25"/>
    </row>
    <row r="14" spans="1:34" customFormat="1" x14ac:dyDescent="0.3">
      <c r="A14" s="15"/>
      <c r="B14" s="74"/>
      <c r="C14" s="74"/>
      <c r="D14" s="25"/>
      <c r="E14" s="25"/>
      <c r="F14" s="25"/>
      <c r="G14" s="74"/>
      <c r="H14" s="74"/>
      <c r="I14" s="25"/>
      <c r="J14" s="25"/>
      <c r="K14" s="30"/>
      <c r="L14" s="74"/>
      <c r="M14" s="74"/>
      <c r="N14" s="25"/>
      <c r="O14" s="25"/>
      <c r="P14" s="25"/>
      <c r="Q14" s="74"/>
      <c r="R14" s="74"/>
      <c r="S14" s="25"/>
      <c r="T14" s="25"/>
      <c r="U14" s="15"/>
      <c r="V14" s="74"/>
      <c r="W14" s="74"/>
      <c r="X14" s="25"/>
      <c r="Y14" s="25"/>
      <c r="Z14" s="25"/>
      <c r="AA14" s="74"/>
      <c r="AB14" s="74"/>
      <c r="AC14" s="25"/>
      <c r="AD14" s="25"/>
      <c r="AE14" s="25"/>
    </row>
    <row r="15" spans="1:34" customFormat="1" x14ac:dyDescent="0.3">
      <c r="A15" s="15"/>
      <c r="B15" s="194" t="s">
        <v>50</v>
      </c>
      <c r="C15" s="195"/>
      <c r="D15" s="195"/>
      <c r="E15" s="196"/>
      <c r="F15" s="25"/>
      <c r="G15" s="194" t="s">
        <v>138</v>
      </c>
      <c r="H15" s="195"/>
      <c r="I15" s="195"/>
      <c r="J15" s="196"/>
      <c r="K15" s="30"/>
      <c r="L15" s="194" t="s">
        <v>136</v>
      </c>
      <c r="M15" s="195"/>
      <c r="N15" s="195"/>
      <c r="O15" s="196"/>
      <c r="P15" s="25"/>
      <c r="Q15" s="74"/>
      <c r="R15" s="74"/>
      <c r="S15" s="25"/>
      <c r="T15" s="25"/>
      <c r="U15" s="15"/>
      <c r="V15" s="74"/>
      <c r="W15" s="74"/>
      <c r="X15" s="25"/>
      <c r="Y15" s="25"/>
      <c r="Z15" s="25"/>
      <c r="AA15" s="74"/>
      <c r="AB15" s="74"/>
      <c r="AC15" s="25"/>
      <c r="AD15" s="25"/>
      <c r="AE15" s="25"/>
    </row>
    <row r="16" spans="1:34" customFormat="1" ht="33.6" customHeight="1" x14ac:dyDescent="0.3">
      <c r="A16" s="15"/>
      <c r="B16" s="55">
        <f>B8+TIME(0,$D8,0)</f>
        <v>0.42708333333333331</v>
      </c>
      <c r="C16" s="55">
        <f>C8+TIME(0,$D8,0)</f>
        <v>0.51041666666666663</v>
      </c>
      <c r="D16" s="54">
        <v>45</v>
      </c>
      <c r="E16" s="127" t="s">
        <v>163</v>
      </c>
      <c r="F16" s="25"/>
      <c r="G16" s="55">
        <f>$B8+TIME(0,$D8,0)</f>
        <v>0.42708333333333331</v>
      </c>
      <c r="H16" s="55">
        <f>$C8+TIME(0,$D8,0)</f>
        <v>0.51041666666666663</v>
      </c>
      <c r="I16" s="54">
        <v>30</v>
      </c>
      <c r="J16" s="127" t="s">
        <v>135</v>
      </c>
      <c r="K16" s="30"/>
      <c r="L16" s="55">
        <f>$B8+TIME(0,$D8,0)</f>
        <v>0.42708333333333331</v>
      </c>
      <c r="M16" s="55">
        <f>$C8+TIME(0,$D8,0)</f>
        <v>0.51041666666666663</v>
      </c>
      <c r="N16" s="54">
        <v>45</v>
      </c>
      <c r="O16" s="127" t="s">
        <v>163</v>
      </c>
      <c r="P16" s="25"/>
      <c r="Q16" s="74"/>
      <c r="R16" s="74"/>
      <c r="S16" s="25"/>
      <c r="T16" s="25"/>
      <c r="U16" s="15"/>
      <c r="V16" s="74"/>
      <c r="W16" s="74"/>
      <c r="X16" s="25"/>
      <c r="Y16" s="25"/>
      <c r="Z16" s="25"/>
      <c r="AA16" s="74"/>
      <c r="AB16" s="74"/>
      <c r="AC16" s="25"/>
      <c r="AD16" s="25"/>
      <c r="AE16" s="25"/>
    </row>
    <row r="17" spans="1:34" customFormat="1" ht="33.6" customHeight="1" x14ac:dyDescent="0.3">
      <c r="A17" s="15"/>
      <c r="B17" s="55">
        <f>B16+TIME(0,D16,0)</f>
        <v>0.45833333333333331</v>
      </c>
      <c r="C17" s="55">
        <f>C16+TIME(0,D16,0)</f>
        <v>0.54166666666666663</v>
      </c>
      <c r="D17" s="54">
        <v>45</v>
      </c>
      <c r="E17" s="127" t="s">
        <v>157</v>
      </c>
      <c r="F17" s="25"/>
      <c r="G17" s="55">
        <f>G16+TIME(0,$I16,0)</f>
        <v>0.44791666666666663</v>
      </c>
      <c r="H17" s="55">
        <f>H16+TIME(0,$I16,0)</f>
        <v>0.53125</v>
      </c>
      <c r="I17" s="54">
        <v>30</v>
      </c>
      <c r="J17" s="127" t="s">
        <v>163</v>
      </c>
      <c r="K17" s="30"/>
      <c r="L17" s="55">
        <f>L16+TIME(0,$N11,0)</f>
        <v>0.44791666666666663</v>
      </c>
      <c r="M17" s="55">
        <f>M16+TIME(0,$N11,0)</f>
        <v>0.53125</v>
      </c>
      <c r="N17" s="54">
        <v>15</v>
      </c>
      <c r="O17" s="127" t="s">
        <v>164</v>
      </c>
      <c r="P17" s="25"/>
      <c r="Q17" s="74"/>
      <c r="R17" s="74"/>
      <c r="S17" s="25"/>
      <c r="T17" s="25"/>
      <c r="U17" s="15"/>
      <c r="V17" s="74"/>
      <c r="W17" s="74"/>
      <c r="X17" s="25"/>
      <c r="Y17" s="25"/>
      <c r="Z17" s="25"/>
      <c r="AA17" s="74"/>
      <c r="AB17" s="74"/>
      <c r="AC17" s="25"/>
      <c r="AD17" s="25"/>
      <c r="AE17" s="25"/>
    </row>
    <row r="18" spans="1:34" customFormat="1" ht="31.8" customHeight="1" x14ac:dyDescent="0.3">
      <c r="A18" s="15"/>
      <c r="B18" s="74"/>
      <c r="C18" s="74"/>
      <c r="D18" s="25"/>
      <c r="E18" s="25"/>
      <c r="F18" s="25"/>
      <c r="G18" s="55">
        <f>G17+TIME(0,$I17,0)</f>
        <v>0.46874999999999994</v>
      </c>
      <c r="H18" s="55">
        <f>H17+TIME(0,$I17,0)</f>
        <v>0.55208333333333337</v>
      </c>
      <c r="I18" s="54">
        <v>30</v>
      </c>
      <c r="J18" s="127" t="s">
        <v>86</v>
      </c>
      <c r="K18" s="30"/>
      <c r="L18" s="55">
        <f>L17+TIME(0,$N12,0)</f>
        <v>0.47916666666666663</v>
      </c>
      <c r="M18" s="55">
        <f>M17+TIME(0,$N12,0)</f>
        <v>0.5625</v>
      </c>
      <c r="N18" s="54">
        <v>30</v>
      </c>
      <c r="O18" s="127" t="s">
        <v>86</v>
      </c>
      <c r="P18" s="25"/>
      <c r="Q18" s="74"/>
      <c r="R18" s="74"/>
      <c r="S18" s="25"/>
      <c r="T18" s="25"/>
      <c r="U18" s="15"/>
      <c r="V18" s="74"/>
      <c r="W18" s="74"/>
      <c r="X18" s="25"/>
      <c r="Y18" s="25"/>
      <c r="Z18" s="25"/>
      <c r="AA18" s="74"/>
      <c r="AB18" s="74"/>
      <c r="AC18" s="25"/>
      <c r="AD18" s="25"/>
      <c r="AE18" s="25"/>
    </row>
    <row r="19" spans="1:34" customFormat="1" x14ac:dyDescent="0.3">
      <c r="A19" s="15"/>
      <c r="B19" s="74"/>
      <c r="C19" s="74"/>
      <c r="D19" s="25"/>
      <c r="E19" s="25"/>
      <c r="F19" s="25"/>
      <c r="G19" s="74"/>
      <c r="H19" s="74"/>
      <c r="I19" s="25"/>
      <c r="J19" s="25"/>
      <c r="K19" s="30"/>
      <c r="L19" s="74"/>
      <c r="M19" s="74"/>
      <c r="N19" s="25"/>
      <c r="O19" s="25"/>
      <c r="P19" s="25"/>
      <c r="Q19" s="74"/>
      <c r="R19" s="74"/>
      <c r="S19" s="25"/>
      <c r="T19" s="25"/>
      <c r="U19" s="15"/>
      <c r="V19" s="74"/>
      <c r="W19" s="74"/>
      <c r="X19" s="25"/>
      <c r="Y19" s="25"/>
      <c r="Z19" s="25"/>
      <c r="AA19" s="74"/>
      <c r="AB19" s="74"/>
      <c r="AC19" s="25"/>
      <c r="AD19" s="25"/>
      <c r="AE19" s="25"/>
    </row>
    <row r="20" spans="1:34" customFormat="1" x14ac:dyDescent="0.3">
      <c r="A20" s="16"/>
      <c r="B20" s="55">
        <f>B12+TIME(0,D12,0)</f>
        <v>0.48958333333333331</v>
      </c>
      <c r="C20" s="55">
        <f>C12+TIME(0,D12,0)</f>
        <v>0.57291666666666663</v>
      </c>
      <c r="D20" s="54">
        <v>5</v>
      </c>
      <c r="E20" s="201" t="s">
        <v>81</v>
      </c>
      <c r="F20" s="202"/>
      <c r="G20" s="202"/>
      <c r="H20" s="202"/>
      <c r="I20" s="202"/>
      <c r="J20" s="202"/>
      <c r="K20" s="202"/>
      <c r="L20" s="202"/>
      <c r="M20" s="202"/>
      <c r="N20" s="202"/>
      <c r="O20" s="203"/>
      <c r="AE20" s="15"/>
      <c r="AF20" t="s">
        <v>97</v>
      </c>
    </row>
    <row r="21" spans="1:34" customFormat="1" hidden="1" x14ac:dyDescent="0.3">
      <c r="B21" s="9"/>
      <c r="C21" s="66" t="s">
        <v>14</v>
      </c>
      <c r="D21" s="9">
        <f>SUM(D7:D20)</f>
        <v>200</v>
      </c>
      <c r="E21" s="15"/>
      <c r="F21" s="15"/>
      <c r="G21" s="14"/>
      <c r="H21" s="14"/>
      <c r="I21" s="9" t="e">
        <f>SUM(#REF!)+$D7+$D8+D20</f>
        <v>#REF!</v>
      </c>
      <c r="J21" s="15"/>
      <c r="K21" s="15"/>
      <c r="L21" s="15"/>
      <c r="M21" s="15"/>
      <c r="N21" s="9">
        <f>SUM(I16:I18)+$D7+$D8+D20</f>
        <v>110</v>
      </c>
      <c r="O21" s="15"/>
      <c r="P21" s="15"/>
      <c r="Q21" s="15"/>
      <c r="R21" s="15"/>
      <c r="S21" s="9">
        <f>SUM(I11:I13)+$D7+$D8+D20</f>
        <v>110</v>
      </c>
      <c r="T21" s="15"/>
      <c r="U21" s="15"/>
      <c r="V21" s="15"/>
      <c r="W21" s="15"/>
      <c r="X21" s="9">
        <f>SUM(N11:N13)+$D7+$D8+D20</f>
        <v>110</v>
      </c>
      <c r="Y21" s="15"/>
      <c r="Z21" s="15"/>
      <c r="AA21" s="15"/>
      <c r="AB21" s="15"/>
      <c r="AC21" s="9">
        <f>SUM(N16:N18)+$D7+$D8+I20</f>
        <v>105</v>
      </c>
      <c r="AD21" s="15"/>
      <c r="AE21" s="15"/>
    </row>
    <row r="22" spans="1:34" customFormat="1" x14ac:dyDescent="0.3">
      <c r="B22" s="9"/>
      <c r="C22" s="66"/>
      <c r="D22" s="9"/>
      <c r="E22" s="15"/>
      <c r="F22" s="15"/>
      <c r="G22" s="14"/>
      <c r="H22" s="14"/>
      <c r="I22" s="9"/>
      <c r="J22" s="15"/>
      <c r="K22" s="15"/>
      <c r="L22" s="15"/>
      <c r="M22" s="15"/>
      <c r="N22" s="9"/>
      <c r="O22" s="15"/>
      <c r="P22" s="15"/>
      <c r="Q22" s="15"/>
      <c r="R22" s="15"/>
      <c r="S22" s="9"/>
      <c r="T22" s="15"/>
      <c r="U22" s="15"/>
      <c r="V22" s="15"/>
      <c r="W22" s="15"/>
      <c r="X22" s="9"/>
      <c r="Y22" s="15"/>
      <c r="Z22" s="15"/>
      <c r="AA22" s="15"/>
      <c r="AB22" s="15"/>
      <c r="AC22" s="9"/>
      <c r="AD22" s="15"/>
      <c r="AE22" s="15"/>
    </row>
    <row r="23" spans="1:34" customFormat="1" x14ac:dyDescent="0.3">
      <c r="A23" s="15"/>
      <c r="B23" s="14"/>
      <c r="C23" s="14"/>
      <c r="D23" s="15"/>
      <c r="E23" s="15"/>
      <c r="F23" s="15"/>
      <c r="G23" s="14"/>
      <c r="H23" s="14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customFormat="1" x14ac:dyDescent="0.3">
      <c r="B24" s="9"/>
      <c r="C24" s="9"/>
      <c r="E24" t="s">
        <v>25</v>
      </c>
      <c r="G24" s="9"/>
      <c r="H24" s="9"/>
    </row>
    <row r="25" spans="1:34" customFormat="1" x14ac:dyDescent="0.3">
      <c r="B25" s="9"/>
      <c r="C25" s="9"/>
      <c r="E25" t="s">
        <v>26</v>
      </c>
      <c r="G25" s="9"/>
      <c r="H25" s="9"/>
    </row>
    <row r="26" spans="1:34" customFormat="1" x14ac:dyDescent="0.3">
      <c r="B26" s="9"/>
      <c r="C26" s="9"/>
      <c r="E26" s="49" t="s">
        <v>36</v>
      </c>
      <c r="G26" s="9"/>
      <c r="H26" s="9"/>
    </row>
    <row r="27" spans="1:34" customFormat="1" x14ac:dyDescent="0.3">
      <c r="A27" s="15"/>
      <c r="B27" s="14"/>
      <c r="C27" s="14"/>
      <c r="D27" s="15"/>
      <c r="E27" s="15"/>
      <c r="F27" s="15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 customFormat="1" x14ac:dyDescent="0.3">
      <c r="B28" s="9"/>
      <c r="C28" s="9"/>
    </row>
    <row r="29" spans="1:34" customFormat="1" x14ac:dyDescent="0.3">
      <c r="B29" s="9"/>
      <c r="C29" s="9"/>
      <c r="E29" t="s">
        <v>146</v>
      </c>
    </row>
    <row r="30" spans="1:34" customFormat="1" x14ac:dyDescent="0.3">
      <c r="B30" s="9"/>
      <c r="C30" s="9"/>
      <c r="E30" t="s">
        <v>147</v>
      </c>
    </row>
    <row r="31" spans="1:34" customFormat="1" x14ac:dyDescent="0.3">
      <c r="B31" s="9"/>
      <c r="C31" s="9"/>
      <c r="E31" t="s">
        <v>148</v>
      </c>
    </row>
    <row r="32" spans="1:34" customFormat="1" x14ac:dyDescent="0.3">
      <c r="B32" s="9"/>
      <c r="C32" s="9"/>
    </row>
    <row r="33" spans="1:34" customFormat="1" x14ac:dyDescent="0.3">
      <c r="B33" s="9"/>
      <c r="C33" s="9"/>
    </row>
    <row r="34" spans="1:34" customFormat="1" x14ac:dyDescent="0.3">
      <c r="B34" s="9"/>
      <c r="C34" s="9"/>
    </row>
    <row r="35" spans="1:34" customFormat="1" x14ac:dyDescent="0.3">
      <c r="B35" s="9"/>
      <c r="C35" s="9"/>
    </row>
    <row r="36" spans="1:34" customFormat="1" x14ac:dyDescent="0.3">
      <c r="B36" s="9"/>
      <c r="C36" s="9"/>
    </row>
    <row r="39" spans="1:34" ht="14.4" customHeight="1" x14ac:dyDescent="0.3">
      <c r="B39" s="172">
        <v>3</v>
      </c>
      <c r="C39" s="172"/>
      <c r="D39" s="2" t="s">
        <v>83</v>
      </c>
      <c r="E39" s="2"/>
      <c r="F39" s="2"/>
      <c r="G39" s="2"/>
      <c r="H39" s="2"/>
      <c r="I39" s="16"/>
    </row>
    <row r="40" spans="1:34" ht="14.4" customHeight="1" x14ac:dyDescent="0.3">
      <c r="B40" s="172"/>
      <c r="C40" s="172"/>
      <c r="D40" s="7" t="s">
        <v>84</v>
      </c>
      <c r="E40" s="7"/>
      <c r="F40" s="7"/>
      <c r="G40" s="7"/>
      <c r="H40" s="7"/>
      <c r="I40" s="16"/>
    </row>
    <row r="41" spans="1:34" ht="14.4" customHeight="1" x14ac:dyDescent="0.3">
      <c r="B41" s="172"/>
      <c r="C41" s="172"/>
      <c r="D41" s="23" t="s">
        <v>2</v>
      </c>
      <c r="E41" s="23"/>
      <c r="F41" s="23"/>
      <c r="G41" s="23"/>
      <c r="H41" s="23"/>
    </row>
    <row r="42" spans="1:34" x14ac:dyDescent="0.3">
      <c r="A42" s="15" t="s">
        <v>109</v>
      </c>
    </row>
    <row r="43" spans="1:34" x14ac:dyDescent="0.3">
      <c r="A43" s="15" t="s">
        <v>111</v>
      </c>
      <c r="E43" s="9" t="s">
        <v>3</v>
      </c>
      <c r="AF43" t="s">
        <v>95</v>
      </c>
      <c r="AG43"/>
      <c r="AH43"/>
    </row>
    <row r="44" spans="1:34" ht="14.4" customHeight="1" x14ac:dyDescent="0.3">
      <c r="B44" s="205" t="s">
        <v>4</v>
      </c>
      <c r="C44" s="206"/>
      <c r="D44" s="51" t="s">
        <v>5</v>
      </c>
      <c r="E44" s="87" t="s">
        <v>6</v>
      </c>
      <c r="F44" s="18"/>
      <c r="G44" s="205" t="s">
        <v>4</v>
      </c>
      <c r="H44" s="206"/>
      <c r="I44" s="12" t="s">
        <v>5</v>
      </c>
      <c r="J44" s="87" t="s">
        <v>6</v>
      </c>
      <c r="L44" s="205" t="s">
        <v>4</v>
      </c>
      <c r="M44" s="206"/>
      <c r="N44" s="12" t="s">
        <v>5</v>
      </c>
      <c r="O44" s="87" t="s">
        <v>6</v>
      </c>
      <c r="P44" s="18"/>
      <c r="Q44" s="205" t="s">
        <v>4</v>
      </c>
      <c r="R44" s="206"/>
      <c r="S44" s="12" t="s">
        <v>5</v>
      </c>
      <c r="T44" s="87" t="s">
        <v>6</v>
      </c>
      <c r="V44" s="205" t="s">
        <v>4</v>
      </c>
      <c r="W44" s="206"/>
      <c r="X44" s="12" t="s">
        <v>5</v>
      </c>
      <c r="Y44" s="87" t="s">
        <v>6</v>
      </c>
      <c r="Z44" s="75"/>
      <c r="AA44" s="205" t="s">
        <v>4</v>
      </c>
      <c r="AB44" s="206"/>
      <c r="AC44" s="12" t="s">
        <v>5</v>
      </c>
      <c r="AD44" s="87" t="s">
        <v>6</v>
      </c>
      <c r="AE44" s="75"/>
      <c r="AF44"/>
      <c r="AG44"/>
      <c r="AH44"/>
    </row>
    <row r="45" spans="1:34" x14ac:dyDescent="0.3">
      <c r="B45" s="57">
        <v>0.41666666666666669</v>
      </c>
      <c r="C45" s="57">
        <v>0.5</v>
      </c>
      <c r="D45" s="54">
        <v>5</v>
      </c>
      <c r="E45" s="214" t="s">
        <v>27</v>
      </c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5"/>
      <c r="Q45" s="215"/>
      <c r="R45" s="215"/>
      <c r="S45" s="215"/>
      <c r="T45" s="215"/>
      <c r="U45" s="215"/>
      <c r="V45" s="215"/>
      <c r="W45" s="215"/>
      <c r="X45" s="215"/>
      <c r="Y45" s="216"/>
      <c r="Z45" s="139"/>
      <c r="AA45" s="139"/>
      <c r="AB45" s="139"/>
      <c r="AC45" s="139"/>
      <c r="AF45" t="s">
        <v>97</v>
      </c>
      <c r="AG45"/>
      <c r="AH45"/>
    </row>
    <row r="46" spans="1:34" ht="23.4" customHeight="1" x14ac:dyDescent="0.3">
      <c r="B46" s="55">
        <f>B45+TIME(0,D45,0)</f>
        <v>0.4201388888888889</v>
      </c>
      <c r="C46" s="55">
        <f>C45+TIME(0,D45,0)</f>
        <v>0.50347222222222221</v>
      </c>
      <c r="D46" s="54">
        <v>10</v>
      </c>
      <c r="E46" s="217" t="s">
        <v>76</v>
      </c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9"/>
      <c r="Z46" s="140"/>
      <c r="AA46" s="140"/>
      <c r="AB46" s="140"/>
      <c r="AC46" s="140"/>
      <c r="AF46" t="s">
        <v>96</v>
      </c>
      <c r="AG46"/>
      <c r="AH46"/>
    </row>
    <row r="47" spans="1:34" ht="23.4" customHeight="1" x14ac:dyDescent="0.3">
      <c r="B47" s="74"/>
      <c r="C47" s="7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AF47"/>
      <c r="AG47"/>
      <c r="AH47"/>
    </row>
    <row r="48" spans="1:34" customFormat="1" ht="14.4" customHeight="1" x14ac:dyDescent="0.3">
      <c r="B48" s="77"/>
      <c r="D48" s="77" t="s">
        <v>45</v>
      </c>
      <c r="E48" s="77"/>
      <c r="F48" s="77"/>
      <c r="G48" s="78"/>
      <c r="H48" s="78"/>
      <c r="I48" t="s">
        <v>9</v>
      </c>
      <c r="N48" t="s">
        <v>9</v>
      </c>
      <c r="O48" s="78"/>
      <c r="P48" s="78"/>
      <c r="Q48" s="78"/>
      <c r="R48" s="78"/>
      <c r="S48" t="s">
        <v>9</v>
      </c>
      <c r="T48" s="78"/>
      <c r="X48" t="s">
        <v>9</v>
      </c>
      <c r="AC48" t="s">
        <v>9</v>
      </c>
    </row>
    <row r="49" spans="1:34" s="20" customFormat="1" ht="15.75" customHeight="1" x14ac:dyDescent="0.3">
      <c r="B49" s="211" t="s">
        <v>29</v>
      </c>
      <c r="C49" s="212"/>
      <c r="D49" s="212"/>
      <c r="E49" s="213"/>
      <c r="F49" s="27"/>
      <c r="G49" s="211" t="s">
        <v>50</v>
      </c>
      <c r="H49" s="212"/>
      <c r="I49" s="212"/>
      <c r="J49" s="213"/>
      <c r="K49" s="28"/>
      <c r="L49" s="211" t="s">
        <v>30</v>
      </c>
      <c r="M49" s="212"/>
      <c r="N49" s="212"/>
      <c r="O49" s="213"/>
      <c r="P49" s="27"/>
      <c r="Q49" s="211" t="s">
        <v>48</v>
      </c>
      <c r="R49" s="212"/>
      <c r="S49" s="212"/>
      <c r="T49" s="213"/>
      <c r="V49" s="211" t="s">
        <v>88</v>
      </c>
      <c r="W49" s="212"/>
      <c r="X49" s="212"/>
      <c r="Y49" s="213"/>
      <c r="Z49" s="27"/>
      <c r="AA49" s="211" t="s">
        <v>88</v>
      </c>
      <c r="AB49" s="212"/>
      <c r="AC49" s="212"/>
      <c r="AD49" s="213"/>
      <c r="AE49" s="27"/>
      <c r="AF49"/>
      <c r="AG49" t="s">
        <v>98</v>
      </c>
      <c r="AH49">
        <f>SUMIF(AF$45:AF$57,"=p",D$45:D$57)</f>
        <v>45</v>
      </c>
    </row>
    <row r="50" spans="1:34" ht="28.8" x14ac:dyDescent="0.3">
      <c r="B50" s="55">
        <f>B46+TIME(0,$D46,0)</f>
        <v>0.42708333333333331</v>
      </c>
      <c r="C50" s="55">
        <f>C46+TIME(0,$D46,0)</f>
        <v>0.51041666666666663</v>
      </c>
      <c r="D50" s="54">
        <v>45</v>
      </c>
      <c r="E50" s="89" t="s">
        <v>31</v>
      </c>
      <c r="F50" s="26"/>
      <c r="G50" s="55">
        <f>$B46+TIME(0,$D46,0)</f>
        <v>0.42708333333333331</v>
      </c>
      <c r="H50" s="55">
        <f>$C46+TIME(0,$D46,0)</f>
        <v>0.51041666666666663</v>
      </c>
      <c r="I50" s="54">
        <v>30</v>
      </c>
      <c r="J50" s="29" t="s">
        <v>86</v>
      </c>
      <c r="K50" s="30"/>
      <c r="L50" s="55">
        <f>$B46+TIME(0,$D46,0)</f>
        <v>0.42708333333333331</v>
      </c>
      <c r="M50" s="55">
        <f>$C46+TIME(0,$D46,0)</f>
        <v>0.51041666666666663</v>
      </c>
      <c r="N50" s="54">
        <v>30</v>
      </c>
      <c r="O50" s="29" t="s">
        <v>33</v>
      </c>
      <c r="P50" s="26"/>
      <c r="Q50" s="55">
        <f>$B46+TIME(0,$D46,0)</f>
        <v>0.42708333333333331</v>
      </c>
      <c r="R50" s="55">
        <f>$C46+TIME(0,$D46,0)</f>
        <v>0.51041666666666663</v>
      </c>
      <c r="S50" s="54">
        <v>45</v>
      </c>
      <c r="T50" s="29" t="s">
        <v>34</v>
      </c>
      <c r="V50" s="55">
        <f>$B46+TIME(0,$D46,0)</f>
        <v>0.42708333333333331</v>
      </c>
      <c r="W50" s="55">
        <f>$C46+TIME(0,$D46,0)</f>
        <v>0.51041666666666663</v>
      </c>
      <c r="X50" s="54">
        <v>30</v>
      </c>
      <c r="Y50" s="29" t="s">
        <v>86</v>
      </c>
      <c r="Z50" s="141"/>
      <c r="AA50" s="55">
        <f>$B46+TIME(0,$D46,0)</f>
        <v>0.42708333333333331</v>
      </c>
      <c r="AB50" s="55">
        <f>$C46+TIME(0,$D46,0)</f>
        <v>0.51041666666666663</v>
      </c>
      <c r="AC50" s="54">
        <v>30</v>
      </c>
      <c r="AD50" s="29" t="s">
        <v>86</v>
      </c>
      <c r="AE50" s="25"/>
      <c r="AF50" t="s">
        <v>96</v>
      </c>
      <c r="AG50" t="s">
        <v>96</v>
      </c>
      <c r="AH50">
        <f>SUMIF(AF$45:AF$57,"=T",D$45:D$57)</f>
        <v>55</v>
      </c>
    </row>
    <row r="51" spans="1:34" ht="28.8" x14ac:dyDescent="0.3">
      <c r="B51" s="55">
        <f>B50+TIME(0,D50,0)</f>
        <v>0.45833333333333331</v>
      </c>
      <c r="C51" s="55">
        <f>C50+TIME(0,D50,0)</f>
        <v>0.54166666666666663</v>
      </c>
      <c r="D51" s="54">
        <v>45</v>
      </c>
      <c r="E51" s="29" t="s">
        <v>34</v>
      </c>
      <c r="F51" s="26"/>
      <c r="G51" s="55">
        <f>G50+TIME(0,$I50,0)</f>
        <v>0.44791666666666663</v>
      </c>
      <c r="H51" s="55">
        <f>H50+TIME(0,$I50,0)</f>
        <v>0.53125</v>
      </c>
      <c r="I51" s="54">
        <v>45</v>
      </c>
      <c r="J51" s="29" t="s">
        <v>34</v>
      </c>
      <c r="K51" s="30"/>
      <c r="L51" s="55">
        <f>L50+TIME(0,$N50,0)</f>
        <v>0.44791666666666663</v>
      </c>
      <c r="M51" s="55">
        <f>M50+TIME(0,$N50,0)</f>
        <v>0.53125</v>
      </c>
      <c r="N51" s="54">
        <v>15</v>
      </c>
      <c r="O51" s="29" t="s">
        <v>35</v>
      </c>
      <c r="P51" s="26"/>
      <c r="Q51" s="55">
        <f>Q50+TIME(0,$S50,0)</f>
        <v>0.45833333333333331</v>
      </c>
      <c r="R51" s="55">
        <f>R50+TIME(0,$S50,0)</f>
        <v>0.54166666666666663</v>
      </c>
      <c r="S51" s="54">
        <v>15</v>
      </c>
      <c r="T51" s="29" t="s">
        <v>59</v>
      </c>
      <c r="V51" s="55">
        <f>V50+TIME(0,$X50,0)</f>
        <v>0.44791666666666663</v>
      </c>
      <c r="W51" s="55">
        <f>W50+TIME(0,$X50,0)</f>
        <v>0.53125</v>
      </c>
      <c r="X51" s="54">
        <v>45</v>
      </c>
      <c r="Y51" s="29" t="s">
        <v>33</v>
      </c>
      <c r="Z51" s="141"/>
      <c r="AA51" s="55">
        <f>AA50+TIME(0,$X50,0)</f>
        <v>0.44791666666666663</v>
      </c>
      <c r="AB51" s="55">
        <f>AB50+TIME(0,$X50,0)</f>
        <v>0.53125</v>
      </c>
      <c r="AC51" s="54">
        <v>45</v>
      </c>
      <c r="AD51" s="29" t="s">
        <v>33</v>
      </c>
      <c r="AE51" s="25"/>
      <c r="AF51" t="s">
        <v>98</v>
      </c>
      <c r="AG51" t="s">
        <v>97</v>
      </c>
      <c r="AH51">
        <f>SUMIF(AF$45:AF$55,"=A",D$45:D$56)</f>
        <v>10</v>
      </c>
    </row>
    <row r="52" spans="1:34" ht="28.8" x14ac:dyDescent="0.3">
      <c r="B52" s="31"/>
      <c r="C52" s="31"/>
      <c r="D52" s="32"/>
      <c r="E52" s="33"/>
      <c r="F52" s="26"/>
      <c r="G52" s="55">
        <f>G51+TIME(0,$I51,0)</f>
        <v>0.47916666666666663</v>
      </c>
      <c r="H52" s="55">
        <f>H51+TIME(0,$I51,0)</f>
        <v>0.5625</v>
      </c>
      <c r="I52" s="54">
        <v>15</v>
      </c>
      <c r="J52" s="29" t="s">
        <v>59</v>
      </c>
      <c r="K52" s="30"/>
      <c r="L52" s="55">
        <f>L51+TIME(0,$N51,0)</f>
        <v>0.45833333333333331</v>
      </c>
      <c r="M52" s="55">
        <f>M51+TIME(0,$N51,0)</f>
        <v>0.54166666666666663</v>
      </c>
      <c r="N52" s="54">
        <v>45</v>
      </c>
      <c r="O52" s="89" t="s">
        <v>31</v>
      </c>
      <c r="P52" s="26"/>
      <c r="Q52" s="55">
        <f>Q51+TIME(0,$S51,0)</f>
        <v>0.46875</v>
      </c>
      <c r="R52" s="55">
        <f>R51+TIME(0,$S51,0)</f>
        <v>0.55208333333333326</v>
      </c>
      <c r="S52" s="54">
        <v>30</v>
      </c>
      <c r="T52" s="29" t="s">
        <v>86</v>
      </c>
      <c r="V52" s="55">
        <f>V51+TIME(0,$X51,0)</f>
        <v>0.47916666666666663</v>
      </c>
      <c r="W52" s="55">
        <f>W51+TIME(0,$X51,0)</f>
        <v>0.5625</v>
      </c>
      <c r="X52" s="54">
        <v>15</v>
      </c>
      <c r="Y52" s="29" t="s">
        <v>35</v>
      </c>
      <c r="Z52" s="141"/>
      <c r="AA52" s="55">
        <f>AA51+TIME(0,$X51,0)</f>
        <v>0.47916666666666663</v>
      </c>
      <c r="AB52" s="55">
        <f>AB51+TIME(0,$X51,0)</f>
        <v>0.5625</v>
      </c>
      <c r="AC52" s="54">
        <v>15</v>
      </c>
      <c r="AD52" s="29" t="s">
        <v>35</v>
      </c>
      <c r="AE52" s="25"/>
      <c r="AF52"/>
      <c r="AG52"/>
      <c r="AH52"/>
    </row>
    <row r="53" spans="1:34" x14ac:dyDescent="0.3">
      <c r="B53" s="74"/>
      <c r="C53" s="74"/>
      <c r="D53" s="25"/>
      <c r="E53" s="26"/>
      <c r="F53" s="26"/>
      <c r="G53" s="74"/>
      <c r="H53" s="74"/>
      <c r="I53" s="25"/>
      <c r="J53" s="25"/>
      <c r="K53" s="30"/>
      <c r="L53" s="74"/>
      <c r="M53" s="74"/>
      <c r="N53" s="25"/>
      <c r="O53" s="25"/>
      <c r="P53" s="26"/>
      <c r="Q53" s="74"/>
      <c r="R53" s="74"/>
      <c r="S53" s="25"/>
      <c r="T53" s="25"/>
      <c r="V53" s="74"/>
      <c r="W53" s="74"/>
      <c r="X53" s="25"/>
      <c r="Y53" s="25"/>
      <c r="Z53" s="25"/>
      <c r="AA53" s="74"/>
      <c r="AB53" s="74"/>
      <c r="AC53" s="25"/>
      <c r="AD53" s="25"/>
      <c r="AE53" s="25"/>
      <c r="AF53"/>
      <c r="AG53"/>
      <c r="AH53"/>
    </row>
    <row r="54" spans="1:34" s="16" customFormat="1" x14ac:dyDescent="0.3">
      <c r="B54" s="79"/>
      <c r="C54" s="79"/>
      <c r="D54" s="26"/>
      <c r="E54" s="225" t="s">
        <v>11</v>
      </c>
      <c r="F54" s="225"/>
      <c r="G54" s="225"/>
      <c r="H54" s="225"/>
      <c r="I54" s="225"/>
      <c r="J54" s="225"/>
      <c r="K54" s="91"/>
      <c r="L54" s="79"/>
      <c r="M54" s="79"/>
      <c r="N54" s="26"/>
      <c r="O54" s="26"/>
      <c r="P54" s="26"/>
      <c r="Q54" s="79"/>
      <c r="R54" s="79"/>
      <c r="S54" s="26"/>
      <c r="T54" s="26"/>
      <c r="V54" s="79"/>
      <c r="W54" s="79"/>
      <c r="X54" s="26"/>
      <c r="Y54" s="26"/>
      <c r="Z54" s="26"/>
      <c r="AA54" s="79"/>
      <c r="AB54" s="79"/>
      <c r="AC54" s="26"/>
      <c r="AD54" s="26"/>
      <c r="AE54" s="25"/>
      <c r="AF54"/>
      <c r="AG54"/>
      <c r="AH54"/>
    </row>
    <row r="55" spans="1:34" s="16" customFormat="1" ht="14.4" customHeight="1" x14ac:dyDescent="0.3">
      <c r="B55" s="92">
        <f>B51+TIME(0,D51,0)</f>
        <v>0.48958333333333331</v>
      </c>
      <c r="C55" s="92">
        <f>C51+TIME(0,D51,0)</f>
        <v>0.57291666666666663</v>
      </c>
      <c r="D55" s="54">
        <v>5</v>
      </c>
      <c r="E55" s="222" t="s">
        <v>81</v>
      </c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4"/>
      <c r="Z55" s="125"/>
      <c r="AA55" s="125"/>
      <c r="AB55" s="125"/>
      <c r="AC55" s="125"/>
      <c r="AE55" s="15"/>
      <c r="AF55" t="s">
        <v>97</v>
      </c>
      <c r="AG55"/>
      <c r="AH55"/>
    </row>
    <row r="56" spans="1:34" ht="14.4" hidden="1" customHeight="1" x14ac:dyDescent="0.3">
      <c r="A56"/>
      <c r="B56" s="9"/>
      <c r="C56" s="66" t="s">
        <v>14</v>
      </c>
      <c r="D56" s="9">
        <f>SUM(D45:D55)</f>
        <v>110</v>
      </c>
      <c r="I56" s="9">
        <f>SUM(I50:I52)+$D45+$D46+D55</f>
        <v>110</v>
      </c>
      <c r="N56" s="9">
        <f>SUM(N50:N52)+$D45+$D46+D55</f>
        <v>110</v>
      </c>
      <c r="S56" s="9">
        <f>SUM(S50:S52)+$D45+$D46+D55</f>
        <v>110</v>
      </c>
      <c r="X56" s="9">
        <f>SUM(X50:X52)+$D45+$D46+D55</f>
        <v>110</v>
      </c>
      <c r="AC56" s="9">
        <f>SUM(AC50:AC52)+$D45+$D46+I55</f>
        <v>105</v>
      </c>
      <c r="AF56" t="s">
        <v>97</v>
      </c>
      <c r="AG56"/>
      <c r="AH56"/>
    </row>
    <row r="57" spans="1:34" x14ac:dyDescent="0.3">
      <c r="A57"/>
      <c r="B57" s="9"/>
      <c r="C57" s="66"/>
      <c r="D57" s="9"/>
      <c r="I57" s="9"/>
      <c r="N57" s="9"/>
      <c r="S57" s="9"/>
      <c r="X57" s="9"/>
      <c r="AC57" s="9"/>
      <c r="AF57"/>
      <c r="AG57"/>
      <c r="AH57"/>
    </row>
    <row r="58" spans="1:34" x14ac:dyDescent="0.3">
      <c r="A58"/>
      <c r="B58" s="9"/>
      <c r="C58" s="66"/>
      <c r="D58" s="175" t="s">
        <v>85</v>
      </c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X58" s="9"/>
      <c r="AC58" s="9"/>
    </row>
    <row r="60" spans="1:34" customFormat="1" x14ac:dyDescent="0.3">
      <c r="B60" s="9"/>
      <c r="C60" s="9"/>
      <c r="E60" t="s">
        <v>25</v>
      </c>
      <c r="G60" s="9"/>
      <c r="H60" s="9"/>
    </row>
    <row r="61" spans="1:34" customFormat="1" x14ac:dyDescent="0.3">
      <c r="B61" s="9"/>
      <c r="C61" s="9"/>
      <c r="E61" t="s">
        <v>26</v>
      </c>
      <c r="G61" s="9"/>
      <c r="H61" s="9"/>
    </row>
    <row r="62" spans="1:34" customFormat="1" x14ac:dyDescent="0.3">
      <c r="B62" s="9"/>
      <c r="C62" s="9"/>
      <c r="E62" s="49" t="s">
        <v>36</v>
      </c>
      <c r="G62" s="9"/>
      <c r="H62" s="9"/>
    </row>
    <row r="65" spans="1:31" x14ac:dyDescent="0.3">
      <c r="A65" t="s">
        <v>70</v>
      </c>
    </row>
    <row r="68" spans="1:31" ht="14.4" customHeight="1" x14ac:dyDescent="0.3">
      <c r="B68" s="172">
        <v>3</v>
      </c>
      <c r="C68" s="172"/>
      <c r="D68" s="2" t="s">
        <v>0</v>
      </c>
      <c r="E68" s="2"/>
      <c r="F68" s="2"/>
      <c r="G68" s="2"/>
      <c r="H68" s="17"/>
      <c r="I68" s="16"/>
    </row>
    <row r="69" spans="1:31" ht="14.4" customHeight="1" x14ac:dyDescent="0.3">
      <c r="B69" s="172"/>
      <c r="C69" s="172"/>
      <c r="D69" s="7" t="s">
        <v>1</v>
      </c>
      <c r="E69" s="7"/>
      <c r="F69" s="7"/>
      <c r="G69" s="7"/>
      <c r="H69" s="17"/>
      <c r="I69" s="16"/>
    </row>
    <row r="70" spans="1:31" ht="14.4" customHeight="1" x14ac:dyDescent="0.3">
      <c r="B70" s="172"/>
      <c r="C70" s="172"/>
      <c r="D70" s="23" t="s">
        <v>2</v>
      </c>
      <c r="E70" s="23"/>
      <c r="F70" s="23"/>
      <c r="G70" s="23"/>
    </row>
    <row r="72" spans="1:31" x14ac:dyDescent="0.3">
      <c r="E72" s="9" t="s">
        <v>3</v>
      </c>
    </row>
    <row r="73" spans="1:31" x14ac:dyDescent="0.3">
      <c r="B73" s="221" t="s">
        <v>4</v>
      </c>
      <c r="C73" s="221"/>
      <c r="D73" s="51" t="s">
        <v>5</v>
      </c>
      <c r="E73" s="87" t="s">
        <v>6</v>
      </c>
      <c r="F73" s="18"/>
      <c r="G73" s="208" t="s">
        <v>4</v>
      </c>
      <c r="H73" s="209"/>
      <c r="I73" s="12" t="s">
        <v>5</v>
      </c>
      <c r="J73" s="87" t="s">
        <v>6</v>
      </c>
      <c r="L73" s="207" t="s">
        <v>4</v>
      </c>
      <c r="M73" s="207"/>
      <c r="N73" s="12" t="s">
        <v>5</v>
      </c>
      <c r="O73" s="87" t="s">
        <v>6</v>
      </c>
      <c r="P73" s="18"/>
      <c r="Q73" s="208" t="s">
        <v>4</v>
      </c>
      <c r="R73" s="209"/>
      <c r="S73" s="12" t="s">
        <v>5</v>
      </c>
      <c r="T73" s="87" t="s">
        <v>6</v>
      </c>
      <c r="V73" s="208" t="s">
        <v>4</v>
      </c>
      <c r="W73" s="209"/>
      <c r="X73" s="12" t="s">
        <v>5</v>
      </c>
      <c r="Y73" s="87" t="s">
        <v>6</v>
      </c>
      <c r="Z73" s="75"/>
      <c r="AA73" s="208" t="s">
        <v>4</v>
      </c>
      <c r="AB73" s="209"/>
      <c r="AC73" s="12" t="s">
        <v>5</v>
      </c>
      <c r="AD73" s="87" t="s">
        <v>6</v>
      </c>
      <c r="AE73" s="75"/>
    </row>
    <row r="74" spans="1:31" x14ac:dyDescent="0.3">
      <c r="B74" s="8">
        <v>0.4236111111111111</v>
      </c>
      <c r="C74" s="8">
        <v>0.51388888888888895</v>
      </c>
      <c r="D74" s="54">
        <v>5</v>
      </c>
      <c r="E74" s="220" t="s">
        <v>27</v>
      </c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139"/>
      <c r="AA74" s="139"/>
      <c r="AB74" s="139"/>
      <c r="AC74" s="139"/>
    </row>
    <row r="75" spans="1:31" x14ac:dyDescent="0.3">
      <c r="B75" s="55">
        <v>0.42708333333333331</v>
      </c>
      <c r="C75" s="55">
        <v>0.51736111111111105</v>
      </c>
      <c r="D75" s="54">
        <v>15</v>
      </c>
      <c r="E75" s="220" t="s">
        <v>28</v>
      </c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139"/>
      <c r="AA75" s="139"/>
      <c r="AB75" s="139"/>
      <c r="AC75" s="139"/>
    </row>
    <row r="76" spans="1:31" x14ac:dyDescent="0.3">
      <c r="B76" s="74"/>
      <c r="C76" s="74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31" x14ac:dyDescent="0.3">
      <c r="A77"/>
      <c r="B77" s="77"/>
      <c r="C77"/>
      <c r="D77" s="77" t="s">
        <v>45</v>
      </c>
      <c r="E77" s="77"/>
      <c r="F77" s="77"/>
      <c r="G77" s="78"/>
      <c r="H77" s="78"/>
      <c r="I77" t="s">
        <v>9</v>
      </c>
      <c r="J77"/>
      <c r="K77"/>
      <c r="L77"/>
      <c r="M77"/>
      <c r="N77" t="s">
        <v>9</v>
      </c>
      <c r="O77" s="78"/>
      <c r="P77" s="78"/>
      <c r="Q77" s="78"/>
      <c r="R77" s="78"/>
      <c r="S77" t="s">
        <v>9</v>
      </c>
      <c r="T77" s="78"/>
      <c r="U77"/>
      <c r="V77"/>
      <c r="W77"/>
      <c r="X77" t="s">
        <v>9</v>
      </c>
      <c r="Y77"/>
      <c r="Z77"/>
      <c r="AA77"/>
      <c r="AB77"/>
      <c r="AC77" t="s">
        <v>9</v>
      </c>
      <c r="AD77"/>
      <c r="AE77"/>
    </row>
    <row r="78" spans="1:31" ht="15.6" x14ac:dyDescent="0.3">
      <c r="A78" s="20"/>
      <c r="B78" s="211" t="s">
        <v>29</v>
      </c>
      <c r="C78" s="212"/>
      <c r="D78" s="212"/>
      <c r="E78" s="213"/>
      <c r="F78" s="27"/>
      <c r="G78" s="211" t="s">
        <v>50</v>
      </c>
      <c r="H78" s="212"/>
      <c r="I78" s="212"/>
      <c r="J78" s="213"/>
      <c r="K78" s="28"/>
      <c r="L78" s="211" t="s">
        <v>30</v>
      </c>
      <c r="M78" s="212"/>
      <c r="N78" s="212"/>
      <c r="O78" s="213"/>
      <c r="P78" s="27"/>
      <c r="Q78" s="211" t="s">
        <v>48</v>
      </c>
      <c r="R78" s="212"/>
      <c r="S78" s="212"/>
      <c r="T78" s="213"/>
      <c r="U78" s="20"/>
      <c r="V78" s="211" t="s">
        <v>49</v>
      </c>
      <c r="W78" s="212"/>
      <c r="X78" s="212"/>
      <c r="Y78" s="213"/>
      <c r="Z78" s="27"/>
      <c r="AA78" s="211" t="s">
        <v>49</v>
      </c>
      <c r="AB78" s="212"/>
      <c r="AC78" s="212"/>
      <c r="AD78" s="213"/>
      <c r="AE78" s="27"/>
    </row>
    <row r="79" spans="1:31" ht="28.8" x14ac:dyDescent="0.3">
      <c r="B79" s="55">
        <v>0.4375</v>
      </c>
      <c r="C79" s="55">
        <v>0.52777777777777779</v>
      </c>
      <c r="D79" s="54">
        <v>45</v>
      </c>
      <c r="E79" s="89" t="s">
        <v>31</v>
      </c>
      <c r="F79" s="26"/>
      <c r="G79" s="55">
        <v>0.4375</v>
      </c>
      <c r="H79" s="55">
        <v>0.52777777777777779</v>
      </c>
      <c r="I79" s="54">
        <v>30</v>
      </c>
      <c r="J79" s="29" t="s">
        <v>32</v>
      </c>
      <c r="K79" s="30"/>
      <c r="L79" s="55">
        <v>0.4375</v>
      </c>
      <c r="M79" s="55">
        <v>0.52777777777777779</v>
      </c>
      <c r="N79" s="54">
        <v>30</v>
      </c>
      <c r="O79" s="29" t="s">
        <v>33</v>
      </c>
      <c r="P79" s="26"/>
      <c r="Q79" s="55">
        <v>0.4375</v>
      </c>
      <c r="R79" s="55">
        <v>0.52777777777777779</v>
      </c>
      <c r="S79" s="54">
        <v>45</v>
      </c>
      <c r="T79" s="29" t="s">
        <v>34</v>
      </c>
      <c r="V79" s="55">
        <v>0.4375</v>
      </c>
      <c r="W79" s="55">
        <v>0.52777777777777779</v>
      </c>
      <c r="X79" s="54">
        <v>30</v>
      </c>
      <c r="Y79" s="29" t="s">
        <v>32</v>
      </c>
      <c r="Z79" s="141"/>
      <c r="AA79" s="55">
        <v>0.4375</v>
      </c>
      <c r="AB79" s="55">
        <v>0.52777777777777779</v>
      </c>
      <c r="AC79" s="54">
        <v>30</v>
      </c>
      <c r="AD79" s="29" t="s">
        <v>32</v>
      </c>
      <c r="AE79" s="25"/>
    </row>
    <row r="80" spans="1:31" ht="28.8" x14ac:dyDescent="0.3">
      <c r="B80" s="55">
        <v>0.46875</v>
      </c>
      <c r="C80" s="55">
        <v>5.9027777777777783E-2</v>
      </c>
      <c r="D80" s="54">
        <v>45</v>
      </c>
      <c r="E80" s="29" t="s">
        <v>34</v>
      </c>
      <c r="F80" s="26"/>
      <c r="G80" s="55">
        <v>0.45833333333333331</v>
      </c>
      <c r="H80" s="55">
        <v>4.8611111111111112E-2</v>
      </c>
      <c r="I80" s="54">
        <v>45</v>
      </c>
      <c r="J80" s="29" t="s">
        <v>34</v>
      </c>
      <c r="K80" s="30"/>
      <c r="L80" s="55">
        <v>0.45833333333333331</v>
      </c>
      <c r="M80" s="55">
        <v>4.8611111111111112E-2</v>
      </c>
      <c r="N80" s="54">
        <v>15</v>
      </c>
      <c r="O80" s="29" t="s">
        <v>35</v>
      </c>
      <c r="P80" s="26"/>
      <c r="Q80" s="55">
        <v>0.46875</v>
      </c>
      <c r="R80" s="55">
        <v>5.9027777777777783E-2</v>
      </c>
      <c r="S80" s="54">
        <v>15</v>
      </c>
      <c r="T80" s="29" t="s">
        <v>59</v>
      </c>
      <c r="V80" s="55">
        <v>0.45833333333333331</v>
      </c>
      <c r="W80" s="55">
        <v>4.8611111111111112E-2</v>
      </c>
      <c r="X80" s="54">
        <v>45</v>
      </c>
      <c r="Y80" s="29" t="s">
        <v>33</v>
      </c>
      <c r="Z80" s="141"/>
      <c r="AA80" s="55">
        <v>0.45833333333333331</v>
      </c>
      <c r="AB80" s="55">
        <v>4.8611111111111112E-2</v>
      </c>
      <c r="AC80" s="54">
        <v>45</v>
      </c>
      <c r="AD80" s="29" t="s">
        <v>33</v>
      </c>
      <c r="AE80" s="25"/>
    </row>
    <row r="81" spans="1:31" ht="28.8" x14ac:dyDescent="0.3">
      <c r="B81" s="31"/>
      <c r="C81" s="31"/>
      <c r="D81" s="32"/>
      <c r="E81" s="33"/>
      <c r="F81" s="26"/>
      <c r="G81" s="55">
        <v>0.48958333333333331</v>
      </c>
      <c r="H81" s="55">
        <v>7.9861111111111105E-2</v>
      </c>
      <c r="I81" s="54">
        <v>15</v>
      </c>
      <c r="J81" s="29" t="s">
        <v>59</v>
      </c>
      <c r="K81" s="30"/>
      <c r="L81" s="55">
        <v>0.46875</v>
      </c>
      <c r="M81" s="55">
        <v>5.9027777777777783E-2</v>
      </c>
      <c r="N81" s="54">
        <v>45</v>
      </c>
      <c r="O81" s="89" t="s">
        <v>31</v>
      </c>
      <c r="P81" s="26"/>
      <c r="Q81" s="55">
        <v>0.47916666666666669</v>
      </c>
      <c r="R81" s="55">
        <v>6.9444444444444434E-2</v>
      </c>
      <c r="S81" s="54">
        <v>30</v>
      </c>
      <c r="T81" s="29" t="s">
        <v>32</v>
      </c>
      <c r="V81" s="55">
        <v>0.48958333333333331</v>
      </c>
      <c r="W81" s="55">
        <v>7.9861111111111105E-2</v>
      </c>
      <c r="X81" s="54">
        <v>15</v>
      </c>
      <c r="Y81" s="29" t="s">
        <v>35</v>
      </c>
      <c r="Z81" s="141"/>
      <c r="AA81" s="55">
        <v>0.48958333333333331</v>
      </c>
      <c r="AB81" s="55">
        <v>7.9861111111111105E-2</v>
      </c>
      <c r="AC81" s="54">
        <v>15</v>
      </c>
      <c r="AD81" s="29" t="s">
        <v>35</v>
      </c>
      <c r="AE81" s="25"/>
    </row>
    <row r="82" spans="1:31" x14ac:dyDescent="0.3">
      <c r="A82"/>
      <c r="B82" s="9"/>
      <c r="C82" s="66" t="s">
        <v>14</v>
      </c>
      <c r="D82" s="9">
        <f>SUM(D74:D81)</f>
        <v>110</v>
      </c>
      <c r="I82" s="9">
        <f>SUM(I79:I81)+$D74+$D75</f>
        <v>110</v>
      </c>
      <c r="N82" s="9">
        <f>SUM(N79:N81)+$D74+$D75</f>
        <v>110</v>
      </c>
      <c r="S82" s="9">
        <f>SUM(S79:S81)+$D74+$D75</f>
        <v>110</v>
      </c>
      <c r="X82" s="9">
        <f>SUM(X79:X81)+$D74+$D75</f>
        <v>110</v>
      </c>
      <c r="AC82" s="9">
        <f>SUM(AC79:AC81)+$D74+$D75</f>
        <v>110</v>
      </c>
    </row>
    <row r="83" spans="1:31" x14ac:dyDescent="0.3">
      <c r="A83"/>
      <c r="B83" s="9"/>
      <c r="C83" s="66"/>
      <c r="D83" s="9"/>
      <c r="I83" s="9"/>
      <c r="N83" s="9"/>
      <c r="S83" s="9"/>
      <c r="X83" s="9"/>
      <c r="AC83" s="9"/>
    </row>
    <row r="84" spans="1:31" x14ac:dyDescent="0.3">
      <c r="A84"/>
      <c r="B84" s="9"/>
      <c r="C84" s="66"/>
      <c r="D84" s="175" t="s">
        <v>24</v>
      </c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X84" s="9"/>
      <c r="AC84" s="9"/>
    </row>
    <row r="86" spans="1:31" x14ac:dyDescent="0.3">
      <c r="A86"/>
      <c r="B86" s="9"/>
      <c r="C86" s="9"/>
      <c r="D86"/>
      <c r="E86" t="s">
        <v>25</v>
      </c>
      <c r="F86"/>
      <c r="G86" s="9"/>
      <c r="H86" s="9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</row>
    <row r="87" spans="1:31" x14ac:dyDescent="0.3">
      <c r="A87"/>
      <c r="B87" s="9"/>
      <c r="C87" s="9"/>
      <c r="D87"/>
      <c r="E87" t="s">
        <v>26</v>
      </c>
      <c r="F87"/>
      <c r="G87" s="9"/>
      <c r="H87" s="9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1:31" x14ac:dyDescent="0.3">
      <c r="A88"/>
      <c r="B88" s="9"/>
      <c r="C88" s="9"/>
      <c r="D88"/>
      <c r="E88" s="49" t="s">
        <v>36</v>
      </c>
      <c r="F88"/>
      <c r="G88" s="9"/>
      <c r="H88" s="9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</sheetData>
  <mergeCells count="50">
    <mergeCell ref="AA78:AD78"/>
    <mergeCell ref="AA6:AB6"/>
    <mergeCell ref="L15:O15"/>
    <mergeCell ref="AA44:AB44"/>
    <mergeCell ref="AA49:AD49"/>
    <mergeCell ref="AA73:AB73"/>
    <mergeCell ref="D58:T58"/>
    <mergeCell ref="E55:Y55"/>
    <mergeCell ref="E54:J54"/>
    <mergeCell ref="V6:W6"/>
    <mergeCell ref="B10:E10"/>
    <mergeCell ref="B15:E15"/>
    <mergeCell ref="G15:J15"/>
    <mergeCell ref="B68:C70"/>
    <mergeCell ref="B39:C41"/>
    <mergeCell ref="V49:Y49"/>
    <mergeCell ref="D84:T84"/>
    <mergeCell ref="V73:W73"/>
    <mergeCell ref="E74:Y74"/>
    <mergeCell ref="E75:Y75"/>
    <mergeCell ref="B78:E78"/>
    <mergeCell ref="G78:J78"/>
    <mergeCell ref="L78:O78"/>
    <mergeCell ref="Q78:T78"/>
    <mergeCell ref="V78:Y78"/>
    <mergeCell ref="B73:C73"/>
    <mergeCell ref="G73:H73"/>
    <mergeCell ref="L73:M73"/>
    <mergeCell ref="Q73:R73"/>
    <mergeCell ref="B44:C44"/>
    <mergeCell ref="G44:H44"/>
    <mergeCell ref="B49:E49"/>
    <mergeCell ref="G49:J49"/>
    <mergeCell ref="L44:M44"/>
    <mergeCell ref="Q44:R44"/>
    <mergeCell ref="L49:O49"/>
    <mergeCell ref="Q49:T49"/>
    <mergeCell ref="E45:Y45"/>
    <mergeCell ref="E46:Y46"/>
    <mergeCell ref="V44:W44"/>
    <mergeCell ref="B2:C4"/>
    <mergeCell ref="B6:C6"/>
    <mergeCell ref="G6:H6"/>
    <mergeCell ref="L6:M6"/>
    <mergeCell ref="Q6:R6"/>
    <mergeCell ref="G10:J10"/>
    <mergeCell ref="L10:O10"/>
    <mergeCell ref="E7:O7"/>
    <mergeCell ref="E8:O8"/>
    <mergeCell ref="E20:O20"/>
  </mergeCells>
  <pageMargins left="0.7" right="0.7" top="0.75" bottom="0.75" header="0.3" footer="0.3"/>
  <pageSetup scale="31" orientation="landscape" r:id="rId1"/>
  <rowBreaks count="1" manualBreakCount="1">
    <brk id="29" max="16383" man="1"/>
  </rowBreaks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9"/>
  <sheetViews>
    <sheetView showGridLines="0" zoomScaleNormal="100" workbookViewId="0">
      <selection activeCell="N9" sqref="N9"/>
    </sheetView>
  </sheetViews>
  <sheetFormatPr defaultColWidth="8.88671875" defaultRowHeight="14.4" x14ac:dyDescent="0.3"/>
  <cols>
    <col min="1" max="1" width="8.88671875" style="15"/>
    <col min="2" max="3" width="6.6640625" style="14" customWidth="1"/>
    <col min="4" max="4" width="14.33203125" style="15" bestFit="1" customWidth="1"/>
    <col min="5" max="5" width="25.21875" style="15" customWidth="1"/>
    <col min="6" max="6" width="3.33203125" style="15" customWidth="1"/>
    <col min="7" max="8" width="6.6640625" style="14" customWidth="1"/>
    <col min="9" max="9" width="14.33203125" style="15" customWidth="1"/>
    <col min="10" max="10" width="25.21875" style="15" customWidth="1"/>
    <col min="11" max="11" width="3.33203125" style="15" customWidth="1"/>
    <col min="12" max="13" width="6.6640625" style="15" customWidth="1"/>
    <col min="14" max="14" width="14.33203125" style="15" customWidth="1"/>
    <col min="15" max="15" width="22.6640625" style="15" customWidth="1"/>
    <col min="16" max="16" width="3.33203125" style="15" customWidth="1"/>
    <col min="17" max="18" width="6.6640625" style="15" customWidth="1"/>
    <col min="19" max="19" width="14.33203125" style="15" customWidth="1"/>
    <col min="20" max="20" width="22.6640625" style="15" customWidth="1"/>
    <col min="21" max="16384" width="8.88671875" style="15"/>
  </cols>
  <sheetData>
    <row r="1" spans="1:32" customFormat="1" x14ac:dyDescent="0.3">
      <c r="A1" t="s">
        <v>140</v>
      </c>
      <c r="B1" s="9"/>
      <c r="C1" s="9"/>
    </row>
    <row r="2" spans="1:32" customFormat="1" x14ac:dyDescent="0.3">
      <c r="A2" s="15"/>
      <c r="B2" s="172">
        <v>4</v>
      </c>
      <c r="C2" s="172"/>
      <c r="E2" s="124" t="s">
        <v>133</v>
      </c>
      <c r="L2" s="15"/>
      <c r="M2" s="15"/>
      <c r="N2" s="15"/>
      <c r="O2" s="15"/>
      <c r="P2" s="15"/>
      <c r="Q2" s="15"/>
      <c r="R2" s="15"/>
      <c r="S2" s="15"/>
      <c r="T2" s="15"/>
    </row>
    <row r="3" spans="1:32" customFormat="1" x14ac:dyDescent="0.3">
      <c r="A3" s="15"/>
      <c r="B3" s="172"/>
      <c r="C3" s="172"/>
      <c r="E3" s="125" t="s">
        <v>126</v>
      </c>
      <c r="L3" s="15"/>
      <c r="M3" s="15"/>
      <c r="N3" s="15"/>
      <c r="O3" s="15"/>
      <c r="P3" s="15"/>
      <c r="Q3" s="15"/>
      <c r="R3" s="15"/>
      <c r="S3" s="15"/>
      <c r="T3" s="15"/>
    </row>
    <row r="4" spans="1:32" customFormat="1" x14ac:dyDescent="0.3">
      <c r="A4" s="15"/>
      <c r="B4" s="172"/>
      <c r="C4" s="172"/>
      <c r="D4" s="67"/>
      <c r="E4" s="67"/>
      <c r="F4" s="67"/>
      <c r="G4" s="67"/>
      <c r="H4" s="67"/>
      <c r="L4" s="15"/>
      <c r="M4" s="15"/>
      <c r="N4" s="15"/>
      <c r="O4" s="15"/>
      <c r="P4" s="15"/>
      <c r="Q4" s="15"/>
      <c r="R4" s="15"/>
      <c r="S4" s="15"/>
      <c r="T4" s="15"/>
    </row>
    <row r="5" spans="1:32" customFormat="1" x14ac:dyDescent="0.3">
      <c r="A5" s="15"/>
      <c r="B5" s="14"/>
      <c r="C5" s="14"/>
      <c r="D5" s="15"/>
      <c r="E5" s="15"/>
      <c r="F5" s="15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t="s">
        <v>95</v>
      </c>
    </row>
    <row r="6" spans="1:32" customFormat="1" x14ac:dyDescent="0.3">
      <c r="A6" s="15"/>
      <c r="B6" s="221" t="s">
        <v>4</v>
      </c>
      <c r="C6" s="221"/>
      <c r="D6" s="51" t="s">
        <v>5</v>
      </c>
      <c r="E6" s="53" t="s">
        <v>6</v>
      </c>
      <c r="F6" s="18"/>
      <c r="G6" s="205" t="s">
        <v>4</v>
      </c>
      <c r="H6" s="206"/>
      <c r="I6" s="51" t="s">
        <v>5</v>
      </c>
      <c r="J6" s="53" t="s">
        <v>6</v>
      </c>
      <c r="K6" s="15"/>
      <c r="L6" s="210"/>
      <c r="M6" s="210"/>
      <c r="N6" s="76"/>
      <c r="O6" s="75"/>
      <c r="P6" s="75"/>
      <c r="Q6" s="210"/>
      <c r="R6" s="210"/>
      <c r="S6" s="76"/>
      <c r="T6" s="75"/>
    </row>
    <row r="7" spans="1:32" customFormat="1" x14ac:dyDescent="0.3">
      <c r="A7" s="15"/>
      <c r="B7" s="57">
        <v>0.41666666666666669</v>
      </c>
      <c r="C7" s="57">
        <v>0.5</v>
      </c>
      <c r="D7" s="54">
        <v>10</v>
      </c>
      <c r="E7" s="197" t="s">
        <v>155</v>
      </c>
      <c r="F7" s="197"/>
      <c r="G7" s="197"/>
      <c r="H7" s="197"/>
      <c r="I7" s="197"/>
      <c r="J7" s="197"/>
      <c r="K7" s="30"/>
      <c r="L7" s="30"/>
      <c r="M7" s="30"/>
      <c r="N7" s="30"/>
      <c r="O7" s="30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15"/>
      <c r="AF7" t="s">
        <v>97</v>
      </c>
    </row>
    <row r="8" spans="1:32" customFormat="1" ht="14.4" customHeight="1" x14ac:dyDescent="0.3">
      <c r="A8" s="15"/>
      <c r="B8" s="75"/>
      <c r="C8" s="75"/>
      <c r="D8" s="76"/>
      <c r="E8" s="162"/>
      <c r="F8" s="162"/>
      <c r="G8" s="162"/>
      <c r="H8" s="162"/>
      <c r="I8" s="163"/>
      <c r="J8" s="162"/>
      <c r="K8" s="15"/>
      <c r="L8" s="75"/>
      <c r="M8" s="75"/>
      <c r="N8" s="76"/>
      <c r="O8" s="75"/>
      <c r="P8" s="75"/>
      <c r="Q8" s="75"/>
      <c r="R8" s="75"/>
      <c r="S8" s="76"/>
      <c r="T8" s="75"/>
    </row>
    <row r="9" spans="1:32" customFormat="1" ht="15.6" customHeight="1" x14ac:dyDescent="0.3">
      <c r="A9" s="20"/>
      <c r="B9" s="226" t="s">
        <v>29</v>
      </c>
      <c r="C9" s="227"/>
      <c r="D9" s="227"/>
      <c r="E9" s="228"/>
      <c r="F9" s="19"/>
      <c r="G9" s="226" t="s">
        <v>50</v>
      </c>
      <c r="H9" s="227"/>
      <c r="I9" s="227"/>
      <c r="J9" s="228"/>
      <c r="K9" s="20"/>
      <c r="L9" s="15"/>
      <c r="M9" s="15"/>
      <c r="N9" s="15"/>
      <c r="O9" s="15"/>
      <c r="P9" s="19"/>
      <c r="Q9" s="15"/>
      <c r="R9" s="15"/>
      <c r="S9" s="15"/>
      <c r="T9" s="15"/>
    </row>
    <row r="10" spans="1:32" customFormat="1" ht="33" customHeight="1" x14ac:dyDescent="0.3">
      <c r="A10" s="15"/>
      <c r="B10" s="55">
        <f>$B7+TIME(0,$D7,0)</f>
        <v>0.4236111111111111</v>
      </c>
      <c r="C10" s="55">
        <f>C7+TIME(0,D7,0)</f>
        <v>0.50694444444444442</v>
      </c>
      <c r="D10" s="54">
        <v>30</v>
      </c>
      <c r="E10" s="127" t="s">
        <v>86</v>
      </c>
      <c r="F10" s="25"/>
      <c r="G10" s="55">
        <f>$B7+TIME(0,$D7,0)</f>
        <v>0.4236111111111111</v>
      </c>
      <c r="H10" s="55">
        <f>C7+TIME(0,D7,0)</f>
        <v>0.50694444444444442</v>
      </c>
      <c r="I10" s="149">
        <v>45</v>
      </c>
      <c r="J10" s="127" t="s">
        <v>157</v>
      </c>
      <c r="K10" s="30"/>
      <c r="L10" s="15"/>
      <c r="M10" s="15"/>
      <c r="N10" s="15"/>
      <c r="O10" s="15"/>
      <c r="P10" s="25"/>
      <c r="Q10" s="15"/>
      <c r="R10" s="15"/>
      <c r="S10" s="15"/>
      <c r="T10" s="15"/>
      <c r="U10" s="15"/>
      <c r="V10" t="s">
        <v>98</v>
      </c>
      <c r="X10">
        <f>SUMIF(V$10:V$16,"=p",D$10:D$16)</f>
        <v>30</v>
      </c>
    </row>
    <row r="11" spans="1:32" customFormat="1" ht="48" customHeight="1" x14ac:dyDescent="0.3">
      <c r="A11" s="15"/>
      <c r="B11" s="55">
        <f>B10+TIME(0,D10,0)</f>
        <v>0.44444444444444442</v>
      </c>
      <c r="C11" s="55">
        <f>C10+TIME(0,D10,0)</f>
        <v>0.52777777777777779</v>
      </c>
      <c r="D11" s="54">
        <v>70</v>
      </c>
      <c r="E11" s="127" t="s">
        <v>178</v>
      </c>
      <c r="F11" s="25"/>
      <c r="G11" s="55">
        <f>G10+TIME(0,I10,0)</f>
        <v>0.4548611111111111</v>
      </c>
      <c r="H11" s="55">
        <f>H10+TIME(0,I10,0)</f>
        <v>0.53819444444444442</v>
      </c>
      <c r="I11" s="54">
        <v>55</v>
      </c>
      <c r="J11" s="127" t="s">
        <v>178</v>
      </c>
      <c r="K11" s="30"/>
      <c r="L11" s="15"/>
      <c r="M11" s="15"/>
      <c r="N11" s="15"/>
      <c r="O11" s="15"/>
      <c r="P11" s="25"/>
      <c r="Q11" s="15"/>
      <c r="R11" s="15"/>
      <c r="S11" s="15"/>
      <c r="T11" s="15"/>
      <c r="U11" s="15"/>
      <c r="V11" t="s">
        <v>96</v>
      </c>
      <c r="X11">
        <f>SUMIF(V$10:V$16,"=t",D$10:D$16)</f>
        <v>70</v>
      </c>
    </row>
    <row r="12" spans="1:32" customFormat="1" ht="28.2" customHeight="1" x14ac:dyDescent="0.3">
      <c r="A12" s="15"/>
      <c r="B12" s="74"/>
      <c r="C12" s="74"/>
      <c r="D12" s="25"/>
      <c r="E12" s="25"/>
      <c r="F12" s="25"/>
      <c r="G12" s="74"/>
      <c r="H12" s="74"/>
      <c r="I12" s="25"/>
      <c r="J12" s="25"/>
      <c r="K12" s="30"/>
      <c r="L12" s="74"/>
      <c r="M12" s="74"/>
      <c r="N12" s="25"/>
      <c r="O12" s="25"/>
      <c r="P12" s="25"/>
      <c r="Q12" s="74"/>
      <c r="R12" s="74"/>
      <c r="S12" s="25"/>
      <c r="T12" s="25"/>
      <c r="U12" s="15"/>
    </row>
    <row r="13" spans="1:32" customFormat="1" ht="15.6" x14ac:dyDescent="0.3">
      <c r="A13" s="15"/>
      <c r="B13" s="226" t="s">
        <v>30</v>
      </c>
      <c r="C13" s="227"/>
      <c r="D13" s="227"/>
      <c r="E13" s="228"/>
      <c r="F13" s="25"/>
      <c r="G13" s="226" t="s">
        <v>37</v>
      </c>
      <c r="H13" s="227"/>
      <c r="I13" s="227"/>
      <c r="J13" s="228"/>
      <c r="K13" s="30"/>
      <c r="L13" s="74"/>
      <c r="M13" s="74"/>
      <c r="N13" s="25"/>
      <c r="O13" s="25"/>
      <c r="P13" s="25"/>
      <c r="Q13" s="74"/>
      <c r="R13" s="74"/>
      <c r="S13" s="25"/>
      <c r="T13" s="25"/>
      <c r="U13" s="15"/>
    </row>
    <row r="14" spans="1:32" customFormat="1" ht="48" customHeight="1" x14ac:dyDescent="0.3">
      <c r="A14" s="15"/>
      <c r="B14" s="55">
        <f>$B7+TIME(0,$D7,0)</f>
        <v>0.4236111111111111</v>
      </c>
      <c r="C14" s="55">
        <f>C7+TIME(0,D7,0)</f>
        <v>0.50694444444444442</v>
      </c>
      <c r="D14" s="54">
        <v>70</v>
      </c>
      <c r="E14" s="127" t="s">
        <v>178</v>
      </c>
      <c r="F14" s="25"/>
      <c r="G14" s="55">
        <f>$B7+TIME(0,$D7,0)</f>
        <v>0.4236111111111111</v>
      </c>
      <c r="H14" s="55">
        <f>$C7+TIME(0,$D7,0)</f>
        <v>0.50694444444444442</v>
      </c>
      <c r="I14" s="149">
        <v>55</v>
      </c>
      <c r="J14" s="127" t="s">
        <v>178</v>
      </c>
      <c r="K14" s="30"/>
      <c r="L14" s="74"/>
      <c r="M14" s="74"/>
      <c r="N14" s="25"/>
      <c r="O14" s="25"/>
      <c r="P14" s="25"/>
      <c r="Q14" s="74"/>
      <c r="R14" s="74"/>
      <c r="S14" s="25"/>
      <c r="T14" s="25"/>
      <c r="U14" s="15"/>
    </row>
    <row r="15" spans="1:32" customFormat="1" ht="33" customHeight="1" x14ac:dyDescent="0.3">
      <c r="A15" s="15"/>
      <c r="B15" s="55">
        <f>B14+TIME(0,D14,0)</f>
        <v>0.47222222222222221</v>
      </c>
      <c r="C15" s="55">
        <f>C14+TIME(0,D14,0)</f>
        <v>0.55555555555555558</v>
      </c>
      <c r="D15" s="54">
        <v>30</v>
      </c>
      <c r="E15" s="127" t="s">
        <v>86</v>
      </c>
      <c r="F15" s="25"/>
      <c r="G15" s="55">
        <f>G14+TIME(0,I14,0)</f>
        <v>0.46180555555555558</v>
      </c>
      <c r="H15" s="55">
        <f>H14+TIME(0,I14,0)</f>
        <v>0.54513888888888884</v>
      </c>
      <c r="I15" s="54">
        <v>45</v>
      </c>
      <c r="J15" s="127" t="s">
        <v>157</v>
      </c>
      <c r="K15" s="30"/>
      <c r="L15" s="74"/>
      <c r="M15" s="74"/>
      <c r="N15" s="25"/>
      <c r="O15" s="25"/>
      <c r="P15" s="25"/>
      <c r="Q15" s="74"/>
      <c r="R15" s="74"/>
      <c r="S15" s="25"/>
      <c r="T15" s="25"/>
      <c r="U15" s="15"/>
    </row>
    <row r="16" spans="1:32" customFormat="1" x14ac:dyDescent="0.3">
      <c r="A16" s="15"/>
      <c r="B16" s="74"/>
      <c r="C16" s="74"/>
      <c r="D16" s="25"/>
      <c r="E16" s="25"/>
      <c r="F16" s="25"/>
      <c r="G16" s="74"/>
      <c r="H16" s="74"/>
      <c r="I16" s="25"/>
      <c r="J16" s="25"/>
      <c r="K16" s="30"/>
      <c r="L16" s="74"/>
      <c r="M16" s="74"/>
      <c r="N16" s="25"/>
      <c r="O16" s="25"/>
      <c r="P16" s="25"/>
      <c r="Q16" s="74"/>
      <c r="R16" s="74"/>
      <c r="S16" s="25"/>
      <c r="T16" s="25"/>
      <c r="U16" s="15"/>
      <c r="W16" s="15"/>
      <c r="X16" s="15"/>
    </row>
    <row r="17" spans="1:21" customFormat="1" hidden="1" x14ac:dyDescent="0.3">
      <c r="B17" s="9"/>
      <c r="C17" s="66" t="s">
        <v>14</v>
      </c>
      <c r="D17" s="9">
        <f>SUM(D10:D16)</f>
        <v>200</v>
      </c>
      <c r="E17" s="17"/>
      <c r="F17" s="17"/>
      <c r="G17" s="17"/>
      <c r="H17" s="17"/>
      <c r="I17" s="9" t="e">
        <f>SUM(I10:I11)+#REF!</f>
        <v>#REF!</v>
      </c>
      <c r="J17" s="17"/>
      <c r="K17" s="15"/>
      <c r="L17" s="15"/>
      <c r="M17" s="15"/>
      <c r="N17" s="9" t="e">
        <f>SUM(D14:D15)+#REF!</f>
        <v>#REF!</v>
      </c>
      <c r="O17" s="15"/>
      <c r="P17" s="15"/>
      <c r="Q17" s="15"/>
      <c r="R17" s="15"/>
      <c r="S17" s="9" t="e">
        <f>SUM(I14:I15)+#REF!</f>
        <v>#REF!</v>
      </c>
      <c r="T17" s="15"/>
      <c r="U17" s="16"/>
    </row>
    <row r="18" spans="1:21" customFormat="1" x14ac:dyDescent="0.3">
      <c r="A18" s="15"/>
      <c r="B18" s="14"/>
      <c r="C18" s="14"/>
      <c r="D18" s="14"/>
      <c r="E18" s="17"/>
      <c r="F18" s="17"/>
      <c r="G18" s="17"/>
      <c r="H18" s="17"/>
      <c r="I18" s="17"/>
      <c r="J18" s="17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customFormat="1" x14ac:dyDescent="0.3">
      <c r="A19" s="15"/>
      <c r="B19" s="14"/>
      <c r="C19" s="14"/>
      <c r="D19" t="s">
        <v>62</v>
      </c>
      <c r="E19" s="15"/>
      <c r="F19" s="15"/>
      <c r="G19" s="14"/>
      <c r="H19" s="1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1" customFormat="1" x14ac:dyDescent="0.3">
      <c r="B20" s="9"/>
      <c r="C20" s="9"/>
      <c r="D20" t="s">
        <v>26</v>
      </c>
      <c r="E20" s="15"/>
      <c r="G20" s="9"/>
      <c r="H20" s="9"/>
    </row>
    <row r="21" spans="1:21" customFormat="1" x14ac:dyDescent="0.3">
      <c r="B21" s="9"/>
      <c r="C21" s="9"/>
      <c r="D21" s="49" t="s">
        <v>36</v>
      </c>
      <c r="E21" s="15"/>
      <c r="G21" s="9"/>
      <c r="H21" s="9"/>
    </row>
    <row r="22" spans="1:21" customFormat="1" x14ac:dyDescent="0.3">
      <c r="A22" s="15"/>
      <c r="B22" s="14"/>
      <c r="C22" s="14"/>
      <c r="D22" s="15"/>
      <c r="E22" s="15"/>
      <c r="F22" s="15"/>
      <c r="G22" s="14"/>
      <c r="H22" s="1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1" customFormat="1" x14ac:dyDescent="0.3">
      <c r="B23" s="9"/>
      <c r="C23" s="9"/>
    </row>
    <row r="24" spans="1:21" customFormat="1" x14ac:dyDescent="0.3">
      <c r="B24" s="9"/>
      <c r="C24" s="9"/>
    </row>
    <row r="25" spans="1:21" customFormat="1" x14ac:dyDescent="0.3">
      <c r="B25" s="9"/>
      <c r="C25" s="9"/>
    </row>
    <row r="26" spans="1:21" customFormat="1" x14ac:dyDescent="0.3">
      <c r="B26" s="9"/>
      <c r="C26" s="9"/>
    </row>
    <row r="27" spans="1:21" customFormat="1" x14ac:dyDescent="0.3">
      <c r="B27" s="9"/>
      <c r="C27" s="9"/>
    </row>
    <row r="28" spans="1:21" customFormat="1" x14ac:dyDescent="0.3">
      <c r="B28" s="9"/>
      <c r="C28" s="9"/>
    </row>
    <row r="29" spans="1:21" customFormat="1" x14ac:dyDescent="0.3">
      <c r="B29" s="9"/>
      <c r="C29" s="9"/>
    </row>
    <row r="30" spans="1:21" customFormat="1" x14ac:dyDescent="0.3">
      <c r="B30" s="9"/>
      <c r="C30" s="9"/>
    </row>
    <row r="31" spans="1:21" customFormat="1" x14ac:dyDescent="0.3">
      <c r="B31" s="9"/>
      <c r="C31" s="9"/>
    </row>
    <row r="32" spans="1:21" customFormat="1" x14ac:dyDescent="0.3">
      <c r="B32" s="9"/>
      <c r="C32" s="9"/>
    </row>
    <row r="33" spans="1:24" customFormat="1" x14ac:dyDescent="0.3">
      <c r="B33" s="9"/>
      <c r="C33" s="9"/>
    </row>
    <row r="34" spans="1:24" customFormat="1" x14ac:dyDescent="0.3">
      <c r="B34" s="9"/>
      <c r="C34" s="9"/>
    </row>
    <row r="35" spans="1:24" customFormat="1" x14ac:dyDescent="0.3">
      <c r="B35" s="9"/>
      <c r="C35" s="9"/>
    </row>
    <row r="37" spans="1:24" x14ac:dyDescent="0.3">
      <c r="B37" s="172">
        <v>4</v>
      </c>
      <c r="C37" s="172"/>
      <c r="D37" s="2" t="s">
        <v>83</v>
      </c>
      <c r="E37" s="2"/>
      <c r="F37" s="2"/>
      <c r="G37" s="2"/>
      <c r="H37" s="2"/>
      <c r="I37" s="5"/>
      <c r="J37"/>
      <c r="K37"/>
    </row>
    <row r="38" spans="1:24" x14ac:dyDescent="0.3">
      <c r="B38" s="172"/>
      <c r="C38" s="172"/>
      <c r="D38" s="7" t="s">
        <v>84</v>
      </c>
      <c r="E38" s="7"/>
      <c r="F38" s="7"/>
      <c r="G38" s="7"/>
      <c r="H38" s="7"/>
      <c r="I38"/>
      <c r="J38"/>
      <c r="K38"/>
    </row>
    <row r="39" spans="1:24" x14ac:dyDescent="0.3">
      <c r="A39" s="15" t="s">
        <v>109</v>
      </c>
      <c r="B39" s="172"/>
      <c r="C39" s="172"/>
      <c r="D39" s="23" t="s">
        <v>2</v>
      </c>
      <c r="E39" s="23"/>
      <c r="F39" s="23"/>
      <c r="G39" s="23"/>
      <c r="H39" s="23"/>
      <c r="I39"/>
      <c r="J39"/>
      <c r="K39"/>
    </row>
    <row r="40" spans="1:24" x14ac:dyDescent="0.3">
      <c r="A40" s="15" t="s">
        <v>111</v>
      </c>
    </row>
    <row r="41" spans="1:24" ht="14.4" customHeight="1" x14ac:dyDescent="0.3">
      <c r="B41" s="221" t="s">
        <v>4</v>
      </c>
      <c r="C41" s="221"/>
      <c r="D41" s="51" t="s">
        <v>5</v>
      </c>
      <c r="E41" s="53" t="s">
        <v>6</v>
      </c>
      <c r="F41" s="18"/>
      <c r="G41" s="205" t="s">
        <v>4</v>
      </c>
      <c r="H41" s="206"/>
      <c r="I41" s="51" t="s">
        <v>5</v>
      </c>
      <c r="J41" s="53" t="s">
        <v>6</v>
      </c>
      <c r="L41" s="221" t="s">
        <v>4</v>
      </c>
      <c r="M41" s="221"/>
      <c r="N41" s="51" t="s">
        <v>5</v>
      </c>
      <c r="O41" s="53" t="s">
        <v>6</v>
      </c>
      <c r="P41" s="18"/>
      <c r="Q41" s="205" t="s">
        <v>4</v>
      </c>
      <c r="R41" s="206"/>
      <c r="S41" s="51" t="s">
        <v>5</v>
      </c>
      <c r="T41" s="53" t="s">
        <v>6</v>
      </c>
      <c r="V41" t="s">
        <v>95</v>
      </c>
      <c r="W41"/>
      <c r="X41"/>
    </row>
    <row r="42" spans="1:24" ht="13.8" customHeight="1" x14ac:dyDescent="0.3">
      <c r="B42" s="75"/>
      <c r="C42" s="75"/>
      <c r="D42" s="76"/>
      <c r="E42" s="75"/>
      <c r="F42" s="75"/>
      <c r="G42" s="75"/>
      <c r="H42" s="75"/>
      <c r="I42" s="76"/>
      <c r="J42" s="75"/>
      <c r="L42" s="75"/>
      <c r="M42" s="75"/>
      <c r="N42" s="76"/>
      <c r="O42" s="75"/>
      <c r="P42" s="75"/>
      <c r="Q42" s="75"/>
      <c r="R42" s="75"/>
      <c r="S42" s="76"/>
      <c r="T42" s="75"/>
      <c r="V42"/>
      <c r="W42"/>
      <c r="X42"/>
    </row>
    <row r="43" spans="1:24" ht="13.8" customHeight="1" x14ac:dyDescent="0.3">
      <c r="D43" t="s">
        <v>46</v>
      </c>
      <c r="E43"/>
      <c r="F43"/>
      <c r="G43"/>
      <c r="H43"/>
      <c r="I43" s="229" t="s">
        <v>47</v>
      </c>
      <c r="J43" s="229"/>
      <c r="L43" s="14"/>
      <c r="M43" s="14"/>
      <c r="N43" t="s">
        <v>46</v>
      </c>
      <c r="O43" s="17"/>
      <c r="P43" s="17"/>
      <c r="Q43" s="17"/>
      <c r="R43" s="17"/>
      <c r="S43" t="s">
        <v>46</v>
      </c>
      <c r="T43" s="17"/>
      <c r="V43"/>
      <c r="W43"/>
      <c r="X43"/>
    </row>
    <row r="44" spans="1:24" s="20" customFormat="1" ht="15.6" x14ac:dyDescent="0.3">
      <c r="B44" s="230" t="s">
        <v>29</v>
      </c>
      <c r="C44" s="231"/>
      <c r="D44" s="231"/>
      <c r="E44" s="232"/>
      <c r="F44" s="19"/>
      <c r="G44" s="230" t="s">
        <v>50</v>
      </c>
      <c r="H44" s="231"/>
      <c r="I44" s="231"/>
      <c r="J44" s="232"/>
      <c r="L44" s="230" t="s">
        <v>30</v>
      </c>
      <c r="M44" s="231"/>
      <c r="N44" s="231"/>
      <c r="O44" s="232"/>
      <c r="P44" s="19"/>
      <c r="Q44" s="230" t="s">
        <v>37</v>
      </c>
      <c r="R44" s="231"/>
      <c r="S44" s="231"/>
      <c r="T44" s="232"/>
      <c r="V44"/>
      <c r="W44"/>
      <c r="X44"/>
    </row>
    <row r="45" spans="1:24" ht="28.8" x14ac:dyDescent="0.3">
      <c r="B45" s="80">
        <v>0.41666666666666669</v>
      </c>
      <c r="C45" s="80">
        <v>0.5</v>
      </c>
      <c r="D45" s="54">
        <v>30</v>
      </c>
      <c r="E45" s="34" t="s">
        <v>86</v>
      </c>
      <c r="F45" s="26"/>
      <c r="G45" s="235">
        <v>0.41666666666666669</v>
      </c>
      <c r="H45" s="235">
        <v>0.5</v>
      </c>
      <c r="I45" s="233">
        <v>45</v>
      </c>
      <c r="J45" s="234" t="s">
        <v>31</v>
      </c>
      <c r="K45" s="30"/>
      <c r="L45" s="80">
        <v>0.41666666666666669</v>
      </c>
      <c r="M45" s="80">
        <v>0.5</v>
      </c>
      <c r="N45" s="54">
        <v>15</v>
      </c>
      <c r="O45" s="34" t="s">
        <v>58</v>
      </c>
      <c r="P45" s="26"/>
      <c r="Q45" s="235">
        <v>0.41666666666666669</v>
      </c>
      <c r="R45" s="235">
        <v>0.5</v>
      </c>
      <c r="S45" s="237">
        <v>55</v>
      </c>
      <c r="T45" s="239" t="s">
        <v>60</v>
      </c>
      <c r="V45" t="s">
        <v>96</v>
      </c>
      <c r="W45"/>
      <c r="X45"/>
    </row>
    <row r="46" spans="1:24" ht="28.8" x14ac:dyDescent="0.3">
      <c r="B46" s="55">
        <f>B45+TIME(0,$D45,0)</f>
        <v>0.4375</v>
      </c>
      <c r="C46" s="55">
        <f>C45+TIME(0,$D45,0)</f>
        <v>0.52083333333333337</v>
      </c>
      <c r="D46" s="54">
        <v>15</v>
      </c>
      <c r="E46" s="34" t="s">
        <v>58</v>
      </c>
      <c r="F46" s="26"/>
      <c r="G46" s="236"/>
      <c r="H46" s="236"/>
      <c r="I46" s="233"/>
      <c r="J46" s="234"/>
      <c r="K46" s="30"/>
      <c r="L46" s="55">
        <f>L45+TIME(0,$N45,0)</f>
        <v>0.42708333333333337</v>
      </c>
      <c r="M46" s="55">
        <f>M45+TIME(0,$N45,0)</f>
        <v>0.51041666666666663</v>
      </c>
      <c r="N46" s="54">
        <v>55</v>
      </c>
      <c r="O46" s="34" t="s">
        <v>60</v>
      </c>
      <c r="P46" s="26"/>
      <c r="Q46" s="236"/>
      <c r="R46" s="236"/>
      <c r="S46" s="238"/>
      <c r="T46" s="240"/>
      <c r="V46" t="s">
        <v>98</v>
      </c>
      <c r="W46"/>
      <c r="X46"/>
    </row>
    <row r="47" spans="1:24" ht="28.8" customHeight="1" x14ac:dyDescent="0.3">
      <c r="B47" s="55">
        <f>B46+TIME(0,$D46,0)</f>
        <v>0.44791666666666669</v>
      </c>
      <c r="C47" s="55">
        <f>C46+TIME(0,$D46,0)</f>
        <v>0.53125</v>
      </c>
      <c r="D47" s="54">
        <v>55</v>
      </c>
      <c r="E47" s="34" t="s">
        <v>60</v>
      </c>
      <c r="F47" s="26"/>
      <c r="G47" s="55">
        <f>G45+TIME(0,I45,0)</f>
        <v>0.44791666666666669</v>
      </c>
      <c r="H47" s="55">
        <f>H45+TIME(0,I45,0)</f>
        <v>0.53125</v>
      </c>
      <c r="I47" s="54">
        <v>55</v>
      </c>
      <c r="J47" s="34" t="s">
        <v>60</v>
      </c>
      <c r="K47" s="30"/>
      <c r="L47" s="55">
        <f>L46+TIME(0,$N46,0)</f>
        <v>0.46527777777777779</v>
      </c>
      <c r="M47" s="55">
        <f>M46+TIME(0,$N46,0)</f>
        <v>0.54861111111111105</v>
      </c>
      <c r="N47" s="54">
        <v>30</v>
      </c>
      <c r="O47" s="34" t="s">
        <v>86</v>
      </c>
      <c r="P47" s="26"/>
      <c r="Q47" s="55">
        <f>Q45+TIME(0,S45,0)</f>
        <v>0.45486111111111116</v>
      </c>
      <c r="R47" s="55">
        <f>R45+TIME(0,S45,0)</f>
        <v>0.53819444444444442</v>
      </c>
      <c r="S47" s="54">
        <v>45</v>
      </c>
      <c r="T47" s="89" t="s">
        <v>31</v>
      </c>
      <c r="V47" t="s">
        <v>98</v>
      </c>
      <c r="W47" t="s">
        <v>98</v>
      </c>
      <c r="X47">
        <f>SUMIF(V$45:V$50,"=p",D$45:D$50)</f>
        <v>70</v>
      </c>
    </row>
    <row r="48" spans="1:24" ht="14.4" customHeight="1" x14ac:dyDescent="0.3">
      <c r="B48" s="74"/>
      <c r="C48" s="74"/>
      <c r="D48" s="25"/>
      <c r="E48" s="25"/>
      <c r="F48" s="25"/>
      <c r="G48" s="74"/>
      <c r="H48" s="74"/>
      <c r="I48" s="25"/>
      <c r="J48" s="25"/>
      <c r="K48" s="30"/>
      <c r="L48" s="74"/>
      <c r="M48" s="74"/>
      <c r="N48" s="25"/>
      <c r="O48" s="25"/>
      <c r="P48" s="25"/>
      <c r="Q48" s="74"/>
      <c r="R48" s="74"/>
      <c r="S48" s="25"/>
      <c r="T48" s="25"/>
      <c r="V48"/>
      <c r="W48" t="s">
        <v>96</v>
      </c>
      <c r="X48">
        <f>SUMIF(V$45:V$50,"=T",D$45:D$50)</f>
        <v>30</v>
      </c>
    </row>
    <row r="49" spans="1:24" s="16" customFormat="1" ht="14.4" customHeight="1" x14ac:dyDescent="0.3">
      <c r="B49" s="79"/>
      <c r="C49" s="79"/>
      <c r="D49" s="225" t="s">
        <v>11</v>
      </c>
      <c r="E49" s="225"/>
      <c r="F49" s="225"/>
      <c r="G49" s="225"/>
      <c r="H49" s="225"/>
      <c r="I49" s="225"/>
      <c r="J49" s="26"/>
      <c r="K49" s="91"/>
      <c r="L49" s="79"/>
      <c r="M49" s="79"/>
      <c r="N49" s="26"/>
      <c r="O49" s="26"/>
      <c r="P49" s="26"/>
      <c r="Q49" s="79"/>
      <c r="R49" s="79"/>
      <c r="S49" s="26"/>
      <c r="T49" s="26"/>
      <c r="V49"/>
      <c r="W49" t="s">
        <v>97</v>
      </c>
      <c r="X49">
        <f>SUMIF(V$45:V$50,"=A",D$45:D$50)</f>
        <v>10</v>
      </c>
    </row>
    <row r="50" spans="1:24" s="16" customFormat="1" ht="14.4" customHeight="1" x14ac:dyDescent="0.3">
      <c r="B50" s="92">
        <f>B47+TIME(0,D47,0)</f>
        <v>0.48611111111111116</v>
      </c>
      <c r="C50" s="92">
        <f>C47+TIME(0,D47,0)</f>
        <v>0.56944444444444442</v>
      </c>
      <c r="D50" s="54">
        <v>10</v>
      </c>
      <c r="E50" s="222" t="s">
        <v>81</v>
      </c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4"/>
      <c r="V50" t="s">
        <v>97</v>
      </c>
      <c r="W50"/>
      <c r="X50"/>
    </row>
    <row r="51" spans="1:24" hidden="1" x14ac:dyDescent="0.3">
      <c r="A51"/>
      <c r="B51" s="9"/>
      <c r="C51" s="66" t="s">
        <v>14</v>
      </c>
      <c r="D51" s="9">
        <f>SUM(D45:D50)</f>
        <v>110</v>
      </c>
      <c r="E51" s="17"/>
      <c r="F51" s="17"/>
      <c r="G51" s="17"/>
      <c r="H51" s="17"/>
      <c r="I51" s="9">
        <f>SUM(I45:I47)+D50</f>
        <v>110</v>
      </c>
      <c r="J51" s="17"/>
      <c r="N51" s="9">
        <f>SUM(N45:N47)+D50</f>
        <v>110</v>
      </c>
      <c r="S51" s="9">
        <f>SUM(S45:S47)+D50</f>
        <v>110</v>
      </c>
      <c r="V51"/>
      <c r="W51"/>
      <c r="X51"/>
    </row>
    <row r="52" spans="1:24" x14ac:dyDescent="0.3">
      <c r="D52" s="14"/>
      <c r="E52" s="17"/>
      <c r="F52" s="17"/>
      <c r="G52" s="17"/>
      <c r="H52" s="17"/>
      <c r="I52" s="17"/>
      <c r="J52" s="17"/>
      <c r="V52"/>
      <c r="W52"/>
      <c r="X52"/>
    </row>
    <row r="53" spans="1:24" x14ac:dyDescent="0.3">
      <c r="D53" s="175" t="s">
        <v>85</v>
      </c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V53"/>
      <c r="W53"/>
      <c r="X53"/>
    </row>
    <row r="54" spans="1:24" x14ac:dyDescent="0.3">
      <c r="V54"/>
      <c r="W54"/>
      <c r="X54"/>
    </row>
    <row r="55" spans="1:24" customFormat="1" x14ac:dyDescent="0.3">
      <c r="B55" s="9"/>
      <c r="C55" s="9"/>
      <c r="E55" t="s">
        <v>62</v>
      </c>
      <c r="G55" s="9"/>
      <c r="H55" s="9"/>
    </row>
    <row r="56" spans="1:24" customFormat="1" x14ac:dyDescent="0.3">
      <c r="B56" s="9"/>
      <c r="C56" s="9"/>
      <c r="E56" t="s">
        <v>26</v>
      </c>
      <c r="G56" s="9"/>
      <c r="H56" s="9"/>
    </row>
    <row r="57" spans="1:24" x14ac:dyDescent="0.3">
      <c r="E57" s="49" t="s">
        <v>36</v>
      </c>
    </row>
    <row r="59" spans="1:24" x14ac:dyDescent="0.3">
      <c r="A59" t="s">
        <v>70</v>
      </c>
    </row>
    <row r="62" spans="1:24" x14ac:dyDescent="0.3">
      <c r="B62" s="172">
        <v>4</v>
      </c>
      <c r="C62" s="172"/>
      <c r="D62" s="2" t="s">
        <v>0</v>
      </c>
      <c r="E62" s="2"/>
      <c r="F62" s="2"/>
      <c r="G62" s="2"/>
      <c r="H62"/>
      <c r="I62" s="5"/>
      <c r="J62"/>
      <c r="K62"/>
    </row>
    <row r="63" spans="1:24" x14ac:dyDescent="0.3">
      <c r="B63" s="172"/>
      <c r="C63" s="172"/>
      <c r="D63" s="7" t="s">
        <v>1</v>
      </c>
      <c r="E63" s="7"/>
      <c r="F63" s="7"/>
      <c r="G63" s="7"/>
      <c r="H63"/>
      <c r="I63"/>
      <c r="J63"/>
      <c r="K63"/>
    </row>
    <row r="64" spans="1:24" x14ac:dyDescent="0.3">
      <c r="B64" s="172"/>
      <c r="C64" s="172"/>
      <c r="D64" s="23" t="s">
        <v>2</v>
      </c>
      <c r="E64" s="23"/>
      <c r="F64" s="23"/>
      <c r="G64" s="23"/>
      <c r="H64"/>
      <c r="I64"/>
      <c r="J64"/>
      <c r="K64"/>
    </row>
    <row r="66" spans="1:20" x14ac:dyDescent="0.3">
      <c r="B66" s="221" t="s">
        <v>4</v>
      </c>
      <c r="C66" s="221"/>
      <c r="D66" s="51" t="s">
        <v>5</v>
      </c>
      <c r="E66" s="53" t="s">
        <v>6</v>
      </c>
      <c r="F66" s="18"/>
      <c r="G66" s="205" t="s">
        <v>4</v>
      </c>
      <c r="H66" s="206"/>
      <c r="I66" s="51" t="s">
        <v>5</v>
      </c>
      <c r="J66" s="53" t="s">
        <v>6</v>
      </c>
      <c r="L66" s="221" t="s">
        <v>4</v>
      </c>
      <c r="M66" s="221"/>
      <c r="N66" s="51" t="s">
        <v>5</v>
      </c>
      <c r="O66" s="53" t="s">
        <v>6</v>
      </c>
      <c r="P66" s="18"/>
      <c r="Q66" s="205" t="s">
        <v>4</v>
      </c>
      <c r="R66" s="206"/>
      <c r="S66" s="51" t="s">
        <v>5</v>
      </c>
      <c r="T66" s="53" t="s">
        <v>6</v>
      </c>
    </row>
    <row r="67" spans="1:20" x14ac:dyDescent="0.3">
      <c r="B67" s="75"/>
      <c r="C67" s="75"/>
      <c r="D67" s="76"/>
      <c r="E67" s="75"/>
      <c r="F67" s="75"/>
      <c r="G67" s="75"/>
      <c r="H67" s="75"/>
      <c r="I67" s="76"/>
      <c r="J67" s="75"/>
      <c r="L67" s="75"/>
      <c r="M67" s="75"/>
      <c r="N67" s="76"/>
      <c r="O67" s="75"/>
      <c r="P67" s="75"/>
      <c r="Q67" s="75"/>
      <c r="R67" s="75"/>
      <c r="S67" s="76"/>
      <c r="T67" s="75"/>
    </row>
    <row r="68" spans="1:20" x14ac:dyDescent="0.3">
      <c r="D68" t="s">
        <v>46</v>
      </c>
      <c r="E68"/>
      <c r="F68"/>
      <c r="G68"/>
      <c r="H68"/>
      <c r="I68" s="229" t="s">
        <v>47</v>
      </c>
      <c r="J68" s="229"/>
      <c r="L68" s="14"/>
      <c r="M68" s="14"/>
      <c r="N68" t="s">
        <v>46</v>
      </c>
      <c r="O68" s="17"/>
      <c r="P68" s="17"/>
      <c r="Q68" s="17"/>
      <c r="R68" s="17"/>
      <c r="S68" t="s">
        <v>46</v>
      </c>
      <c r="T68" s="17"/>
    </row>
    <row r="69" spans="1:20" ht="15.6" x14ac:dyDescent="0.3">
      <c r="A69" s="20"/>
      <c r="B69" s="230" t="s">
        <v>29</v>
      </c>
      <c r="C69" s="231"/>
      <c r="D69" s="231"/>
      <c r="E69" s="232"/>
      <c r="F69" s="19"/>
      <c r="G69" s="230" t="s">
        <v>50</v>
      </c>
      <c r="H69" s="231"/>
      <c r="I69" s="231"/>
      <c r="J69" s="232"/>
      <c r="K69" s="20"/>
      <c r="L69" s="230" t="s">
        <v>30</v>
      </c>
      <c r="M69" s="231"/>
      <c r="N69" s="231"/>
      <c r="O69" s="232"/>
      <c r="P69" s="19"/>
      <c r="Q69" s="230" t="s">
        <v>37</v>
      </c>
      <c r="R69" s="231"/>
      <c r="S69" s="231"/>
      <c r="T69" s="232"/>
    </row>
    <row r="70" spans="1:20" ht="28.8" x14ac:dyDescent="0.3">
      <c r="B70" s="73">
        <v>0.4236111111111111</v>
      </c>
      <c r="C70" s="73">
        <v>0.51388888888888895</v>
      </c>
      <c r="D70" s="54">
        <v>30</v>
      </c>
      <c r="E70" s="34" t="s">
        <v>32</v>
      </c>
      <c r="F70" s="26"/>
      <c r="G70" s="242">
        <v>0.4236111111111111</v>
      </c>
      <c r="H70" s="242">
        <v>0.51388888888888895</v>
      </c>
      <c r="I70" s="233">
        <v>45</v>
      </c>
      <c r="J70" s="234" t="s">
        <v>31</v>
      </c>
      <c r="K70" s="30"/>
      <c r="L70" s="73">
        <v>0.4236111111111111</v>
      </c>
      <c r="M70" s="73">
        <v>0.51388888888888895</v>
      </c>
      <c r="N70" s="54">
        <v>15</v>
      </c>
      <c r="O70" s="34" t="s">
        <v>58</v>
      </c>
      <c r="P70" s="26"/>
      <c r="Q70" s="73">
        <v>0.4236111111111111</v>
      </c>
      <c r="R70" s="73">
        <v>0.51388888888888895</v>
      </c>
      <c r="S70" s="54">
        <v>55</v>
      </c>
      <c r="T70" s="34" t="s">
        <v>60</v>
      </c>
    </row>
    <row r="71" spans="1:20" ht="28.8" x14ac:dyDescent="0.3">
      <c r="B71" s="55">
        <v>0.44444444444444442</v>
      </c>
      <c r="C71" s="55">
        <v>0.53472222222222221</v>
      </c>
      <c r="D71" s="54">
        <v>15</v>
      </c>
      <c r="E71" s="34" t="s">
        <v>58</v>
      </c>
      <c r="F71" s="26"/>
      <c r="G71" s="243"/>
      <c r="H71" s="243"/>
      <c r="I71" s="233"/>
      <c r="J71" s="234"/>
      <c r="K71" s="30"/>
      <c r="L71" s="55">
        <v>0.43402777777777773</v>
      </c>
      <c r="M71" s="55">
        <v>0.52430555555555558</v>
      </c>
      <c r="N71" s="54">
        <v>55</v>
      </c>
      <c r="O71" s="34" t="s">
        <v>60</v>
      </c>
      <c r="P71" s="26"/>
      <c r="Q71" s="241">
        <v>0.46180555555555558</v>
      </c>
      <c r="R71" s="241">
        <v>5.2083333333333336E-2</v>
      </c>
      <c r="S71" s="233">
        <v>45</v>
      </c>
      <c r="T71" s="234" t="s">
        <v>31</v>
      </c>
    </row>
    <row r="72" spans="1:20" x14ac:dyDescent="0.3">
      <c r="B72" s="55">
        <v>0.4548611111111111</v>
      </c>
      <c r="C72" s="55">
        <v>4.5138888888888888E-2</v>
      </c>
      <c r="D72" s="54">
        <v>55</v>
      </c>
      <c r="E72" s="34" t="s">
        <v>60</v>
      </c>
      <c r="F72" s="26"/>
      <c r="G72" s="55">
        <v>0.4548611111111111</v>
      </c>
      <c r="H72" s="55">
        <v>4.5138888888888888E-2</v>
      </c>
      <c r="I72" s="54">
        <v>55</v>
      </c>
      <c r="J72" s="34" t="s">
        <v>60</v>
      </c>
      <c r="K72" s="30"/>
      <c r="L72" s="55">
        <v>0.47222222222222227</v>
      </c>
      <c r="M72" s="55">
        <v>6.25E-2</v>
      </c>
      <c r="N72" s="54">
        <v>30</v>
      </c>
      <c r="O72" s="34" t="s">
        <v>32</v>
      </c>
      <c r="P72" s="26"/>
      <c r="Q72" s="241"/>
      <c r="R72" s="241"/>
      <c r="S72" s="233"/>
      <c r="T72" s="234"/>
    </row>
    <row r="73" spans="1:20" x14ac:dyDescent="0.3">
      <c r="A73"/>
      <c r="B73" s="9"/>
      <c r="C73" s="66" t="s">
        <v>14</v>
      </c>
      <c r="D73" s="9">
        <f>SUM(D70:D72)</f>
        <v>100</v>
      </c>
      <c r="E73" s="17"/>
      <c r="F73" s="17"/>
      <c r="G73" s="17"/>
      <c r="H73" s="17"/>
      <c r="I73" s="9">
        <f>SUM(I70:I72)</f>
        <v>100</v>
      </c>
      <c r="J73" s="17"/>
      <c r="N73" s="9">
        <f>SUM(N70:N72)</f>
        <v>100</v>
      </c>
      <c r="S73" s="9">
        <f>SUM(S70:S72)</f>
        <v>100</v>
      </c>
    </row>
    <row r="74" spans="1:20" x14ac:dyDescent="0.3">
      <c r="D74" s="14"/>
      <c r="E74" s="17"/>
      <c r="F74" s="17"/>
      <c r="G74" s="17"/>
      <c r="H74" s="17"/>
      <c r="I74" s="17"/>
      <c r="J74" s="17"/>
    </row>
    <row r="75" spans="1:20" x14ac:dyDescent="0.3">
      <c r="D75" s="175" t="s">
        <v>24</v>
      </c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</row>
    <row r="77" spans="1:20" x14ac:dyDescent="0.3">
      <c r="A77"/>
      <c r="B77" s="9"/>
      <c r="C77" s="9"/>
      <c r="D77"/>
      <c r="E77" t="s">
        <v>62</v>
      </c>
      <c r="F77"/>
      <c r="G77" s="9"/>
      <c r="H77" s="9"/>
      <c r="I77"/>
      <c r="J77"/>
      <c r="K77"/>
      <c r="L77"/>
      <c r="M77"/>
      <c r="N77"/>
      <c r="O77"/>
      <c r="P77"/>
      <c r="Q77"/>
      <c r="R77"/>
      <c r="S77"/>
      <c r="T77"/>
    </row>
    <row r="78" spans="1:20" x14ac:dyDescent="0.3">
      <c r="A78"/>
      <c r="B78" s="9"/>
      <c r="C78" s="9"/>
      <c r="D78"/>
      <c r="E78" t="s">
        <v>26</v>
      </c>
      <c r="F78"/>
      <c r="G78" s="9"/>
      <c r="H78" s="9"/>
      <c r="I78"/>
      <c r="J78"/>
      <c r="K78"/>
      <c r="L78"/>
      <c r="M78"/>
      <c r="N78"/>
      <c r="O78"/>
      <c r="P78"/>
      <c r="Q78"/>
      <c r="R78"/>
      <c r="S78"/>
      <c r="T78"/>
    </row>
    <row r="79" spans="1:20" x14ac:dyDescent="0.3">
      <c r="E79" s="49" t="s">
        <v>36</v>
      </c>
    </row>
  </sheetData>
  <mergeCells count="50">
    <mergeCell ref="R71:R72"/>
    <mergeCell ref="S71:S72"/>
    <mergeCell ref="T71:T72"/>
    <mergeCell ref="D75:T75"/>
    <mergeCell ref="G70:G71"/>
    <mergeCell ref="H70:H71"/>
    <mergeCell ref="I70:I71"/>
    <mergeCell ref="J70:J71"/>
    <mergeCell ref="Q71:Q72"/>
    <mergeCell ref="I68:J68"/>
    <mergeCell ref="B69:E69"/>
    <mergeCell ref="G69:J69"/>
    <mergeCell ref="L69:O69"/>
    <mergeCell ref="Q69:T69"/>
    <mergeCell ref="B62:C64"/>
    <mergeCell ref="B66:C66"/>
    <mergeCell ref="G66:H66"/>
    <mergeCell ref="L66:M66"/>
    <mergeCell ref="Q66:R66"/>
    <mergeCell ref="D53:T53"/>
    <mergeCell ref="I45:I46"/>
    <mergeCell ref="J45:J46"/>
    <mergeCell ref="G45:G46"/>
    <mergeCell ref="H45:H46"/>
    <mergeCell ref="E50:T50"/>
    <mergeCell ref="Q45:Q46"/>
    <mergeCell ref="R45:R46"/>
    <mergeCell ref="S45:S46"/>
    <mergeCell ref="T45:T46"/>
    <mergeCell ref="D49:I49"/>
    <mergeCell ref="L41:M41"/>
    <mergeCell ref="Q41:R41"/>
    <mergeCell ref="I43:J43"/>
    <mergeCell ref="B37:C39"/>
    <mergeCell ref="B44:E44"/>
    <mergeCell ref="G44:J44"/>
    <mergeCell ref="L44:O44"/>
    <mergeCell ref="Q44:T44"/>
    <mergeCell ref="B41:C41"/>
    <mergeCell ref="G41:H41"/>
    <mergeCell ref="B2:C4"/>
    <mergeCell ref="B6:C6"/>
    <mergeCell ref="G6:H6"/>
    <mergeCell ref="L6:M6"/>
    <mergeCell ref="Q6:R6"/>
    <mergeCell ref="E7:J7"/>
    <mergeCell ref="B9:E9"/>
    <mergeCell ref="G9:J9"/>
    <mergeCell ref="B13:E13"/>
    <mergeCell ref="G13:J13"/>
  </mergeCells>
  <pageMargins left="0.7" right="0.7" top="0.75" bottom="0.75" header="0.3" footer="0.3"/>
  <pageSetup fitToWidth="0" orientation="landscape" r:id="rId1"/>
  <rowBreaks count="1" manualBreakCount="1">
    <brk id="28" max="16383" man="1"/>
  </rowBreaks>
  <colBreaks count="1" manualBreakCount="1">
    <brk id="1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68D5-5EAA-4D9D-BD3F-260E7FB22647}">
  <dimension ref="A1:J14"/>
  <sheetViews>
    <sheetView showGridLines="0" zoomScaleNormal="100" workbookViewId="0">
      <selection activeCell="G8" sqref="G8"/>
    </sheetView>
  </sheetViews>
  <sheetFormatPr defaultRowHeight="14.4" x14ac:dyDescent="0.3"/>
  <cols>
    <col min="2" max="3" width="8.109375" style="9" customWidth="1"/>
    <col min="4" max="4" width="14.33203125" bestFit="1" customWidth="1"/>
    <col min="5" max="5" width="35.5546875" bestFit="1" customWidth="1"/>
    <col min="8" max="8" width="11.33203125" bestFit="1" customWidth="1"/>
  </cols>
  <sheetData>
    <row r="1" spans="1:10" x14ac:dyDescent="0.3">
      <c r="A1" t="s">
        <v>140</v>
      </c>
    </row>
    <row r="2" spans="1:10" x14ac:dyDescent="0.3">
      <c r="B2" s="172">
        <v>5</v>
      </c>
      <c r="C2" s="172"/>
      <c r="E2" s="124" t="s">
        <v>133</v>
      </c>
      <c r="G2" s="5"/>
    </row>
    <row r="3" spans="1:10" x14ac:dyDescent="0.3">
      <c r="B3" s="172"/>
      <c r="C3" s="172"/>
      <c r="E3" s="125" t="s">
        <v>126</v>
      </c>
      <c r="G3" s="5"/>
    </row>
    <row r="4" spans="1:10" x14ac:dyDescent="0.3">
      <c r="B4" s="172"/>
      <c r="C4" s="172"/>
      <c r="D4" s="67"/>
      <c r="E4" s="67"/>
      <c r="F4" s="67"/>
      <c r="G4" s="81"/>
    </row>
    <row r="5" spans="1:10" x14ac:dyDescent="0.3">
      <c r="H5" t="s">
        <v>95</v>
      </c>
    </row>
    <row r="6" spans="1:10" x14ac:dyDescent="0.3">
      <c r="B6" s="173" t="s">
        <v>4</v>
      </c>
      <c r="C6" s="173"/>
      <c r="D6" s="51" t="s">
        <v>5</v>
      </c>
      <c r="E6" s="12" t="s">
        <v>6</v>
      </c>
    </row>
    <row r="7" spans="1:10" x14ac:dyDescent="0.3">
      <c r="B7" s="80">
        <v>10.416666666666666</v>
      </c>
      <c r="C7" s="80">
        <v>12.5</v>
      </c>
      <c r="D7" s="94">
        <v>15</v>
      </c>
      <c r="E7" s="129" t="s">
        <v>40</v>
      </c>
      <c r="H7" t="s">
        <v>97</v>
      </c>
      <c r="I7" t="s">
        <v>98</v>
      </c>
      <c r="J7">
        <f>SUMIF(H$7:H$10,"=P",D$7:D$10)</f>
        <v>85</v>
      </c>
    </row>
    <row r="8" spans="1:10" ht="29.4" customHeight="1" x14ac:dyDescent="0.3">
      <c r="B8" s="80">
        <f>B7+TIME(0,D7,0)</f>
        <v>10.427083333333332</v>
      </c>
      <c r="C8" s="80">
        <f>C7+TIME(0,D7,0)</f>
        <v>12.510416666666666</v>
      </c>
      <c r="D8" s="94">
        <v>60</v>
      </c>
      <c r="E8" s="128" t="s">
        <v>141</v>
      </c>
      <c r="H8" t="s">
        <v>98</v>
      </c>
      <c r="I8" t="s">
        <v>96</v>
      </c>
      <c r="J8">
        <f>SUMIF(H$7:H$10,"=T",D$7:D$10)</f>
        <v>0</v>
      </c>
    </row>
    <row r="9" spans="1:10" x14ac:dyDescent="0.3">
      <c r="B9" s="80">
        <f>B8+TIME(0,D8,0)</f>
        <v>10.468749999999998</v>
      </c>
      <c r="C9" s="80">
        <f>C8+TIME(0,D8,0)</f>
        <v>12.552083333333332</v>
      </c>
      <c r="D9" s="94">
        <v>25</v>
      </c>
      <c r="E9" s="128" t="s">
        <v>151</v>
      </c>
      <c r="H9" t="s">
        <v>98</v>
      </c>
    </row>
    <row r="10" spans="1:10" x14ac:dyDescent="0.3">
      <c r="B10" s="80">
        <f>B9+TIME(0,D9,0)</f>
        <v>10.486111111111109</v>
      </c>
      <c r="C10" s="80">
        <f>C9+TIME(0,D9,0)</f>
        <v>12.569444444444443</v>
      </c>
      <c r="D10" s="35">
        <v>10</v>
      </c>
      <c r="E10" s="130" t="s">
        <v>81</v>
      </c>
      <c r="H10" t="s">
        <v>97</v>
      </c>
      <c r="I10" t="s">
        <v>97</v>
      </c>
      <c r="J10">
        <f>SUMIF(H$7:H$10,"=A",D$7:D$10)</f>
        <v>25</v>
      </c>
    </row>
    <row r="11" spans="1:10" hidden="1" x14ac:dyDescent="0.3">
      <c r="C11" s="66" t="s">
        <v>14</v>
      </c>
      <c r="D11" s="9">
        <f>SUM(D8:D10)</f>
        <v>95</v>
      </c>
    </row>
    <row r="14" spans="1:10" x14ac:dyDescent="0.3">
      <c r="D14" s="86"/>
    </row>
  </sheetData>
  <mergeCells count="2">
    <mergeCell ref="B2:C4"/>
    <mergeCell ref="B6:C6"/>
  </mergeCells>
  <pageMargins left="0.7" right="0.7" top="0.75" bottom="0.75" header="0.3" footer="0.3"/>
  <pageSetup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8"/>
  <sheetViews>
    <sheetView showGridLines="0" zoomScaleNormal="100" workbookViewId="0">
      <selection activeCell="H9" sqref="H9"/>
    </sheetView>
  </sheetViews>
  <sheetFormatPr defaultRowHeight="14.4" x14ac:dyDescent="0.3"/>
  <cols>
    <col min="2" max="3" width="8.109375" style="9" customWidth="1"/>
    <col min="4" max="4" width="14.33203125" bestFit="1" customWidth="1"/>
    <col min="5" max="5" width="35.5546875" bestFit="1" customWidth="1"/>
    <col min="8" max="8" width="11.33203125" bestFit="1" customWidth="1"/>
  </cols>
  <sheetData>
    <row r="1" spans="1:10" x14ac:dyDescent="0.3">
      <c r="A1" t="s">
        <v>140</v>
      </c>
    </row>
    <row r="2" spans="1:10" x14ac:dyDescent="0.3">
      <c r="B2" s="172">
        <v>6</v>
      </c>
      <c r="C2" s="172"/>
      <c r="E2" s="124" t="s">
        <v>133</v>
      </c>
      <c r="G2" s="5"/>
    </row>
    <row r="3" spans="1:10" x14ac:dyDescent="0.3">
      <c r="B3" s="172"/>
      <c r="C3" s="172"/>
      <c r="E3" s="125" t="s">
        <v>126</v>
      </c>
      <c r="G3" s="5"/>
    </row>
    <row r="4" spans="1:10" x14ac:dyDescent="0.3">
      <c r="B4" s="172"/>
      <c r="C4" s="172"/>
      <c r="D4" s="67"/>
      <c r="E4" s="67"/>
      <c r="F4" s="67"/>
      <c r="G4" s="81"/>
    </row>
    <row r="5" spans="1:10" x14ac:dyDescent="0.3">
      <c r="H5" t="s">
        <v>95</v>
      </c>
    </row>
    <row r="6" spans="1:10" x14ac:dyDescent="0.3">
      <c r="B6" s="173" t="s">
        <v>4</v>
      </c>
      <c r="C6" s="173"/>
      <c r="D6" s="51" t="s">
        <v>5</v>
      </c>
      <c r="E6" s="12" t="s">
        <v>6</v>
      </c>
    </row>
    <row r="7" spans="1:10" x14ac:dyDescent="0.3">
      <c r="B7" s="80">
        <v>10.416666666666666</v>
      </c>
      <c r="C7" s="80">
        <v>12.5</v>
      </c>
      <c r="D7" s="94">
        <v>10</v>
      </c>
      <c r="E7" s="129" t="s">
        <v>61</v>
      </c>
      <c r="H7" t="s">
        <v>97</v>
      </c>
      <c r="I7" t="s">
        <v>98</v>
      </c>
      <c r="J7">
        <f>SUMIF(H$7:H$11,"=P",D$7:D$11)</f>
        <v>75</v>
      </c>
    </row>
    <row r="8" spans="1:10" x14ac:dyDescent="0.3">
      <c r="B8" s="80">
        <f>B7+TIME(0,D7,0)</f>
        <v>10.423611111111111</v>
      </c>
      <c r="C8" s="80">
        <f>C7+TIME(0,D7,0)</f>
        <v>12.506944444444445</v>
      </c>
      <c r="D8" s="94">
        <v>15</v>
      </c>
      <c r="E8" s="127" t="s">
        <v>165</v>
      </c>
      <c r="H8" t="s">
        <v>96</v>
      </c>
      <c r="I8" t="s">
        <v>96</v>
      </c>
      <c r="J8">
        <f>SUMIF(H$7:H$11,"=T",D$7:D$11)</f>
        <v>15</v>
      </c>
    </row>
    <row r="9" spans="1:10" ht="59.4" customHeight="1" x14ac:dyDescent="0.3">
      <c r="B9" s="80">
        <f t="shared" ref="B9" si="0">B8+TIME(0,D8,0)</f>
        <v>10.434027777777777</v>
      </c>
      <c r="C9" s="80">
        <f t="shared" ref="C9" si="1">C8+TIME(0,D8,0)</f>
        <v>12.517361111111111</v>
      </c>
      <c r="D9" s="35">
        <v>60</v>
      </c>
      <c r="E9" s="127" t="s">
        <v>166</v>
      </c>
      <c r="H9" s="77" t="s">
        <v>98</v>
      </c>
      <c r="I9" t="s">
        <v>97</v>
      </c>
      <c r="J9">
        <f>SUMIF(H$7:H$11,"=A",D$7:D$11)</f>
        <v>20</v>
      </c>
    </row>
    <row r="10" spans="1:10" x14ac:dyDescent="0.3">
      <c r="B10" s="80">
        <f t="shared" ref="B10:B11" si="2">B9+TIME(0,D9,0)</f>
        <v>10.475694444444443</v>
      </c>
      <c r="C10" s="80">
        <f t="shared" ref="C10:C11" si="3">C9+TIME(0,D9,0)</f>
        <v>12.559027777777777</v>
      </c>
      <c r="D10" s="35">
        <v>15</v>
      </c>
      <c r="E10" s="127" t="s">
        <v>159</v>
      </c>
      <c r="H10" s="77" t="s">
        <v>98</v>
      </c>
    </row>
    <row r="11" spans="1:10" x14ac:dyDescent="0.3">
      <c r="B11" s="80">
        <f t="shared" si="2"/>
        <v>10.486111111111109</v>
      </c>
      <c r="C11" s="80">
        <f t="shared" si="3"/>
        <v>12.569444444444443</v>
      </c>
      <c r="D11" s="35">
        <v>10</v>
      </c>
      <c r="E11" s="130" t="s">
        <v>81</v>
      </c>
      <c r="H11" t="s">
        <v>97</v>
      </c>
    </row>
    <row r="12" spans="1:10" hidden="1" x14ac:dyDescent="0.3">
      <c r="C12" s="66" t="s">
        <v>14</v>
      </c>
      <c r="D12" s="9">
        <f>SUM(D8:D11)</f>
        <v>100</v>
      </c>
    </row>
    <row r="36" spans="1:14" x14ac:dyDescent="0.3">
      <c r="B36" s="172">
        <v>5</v>
      </c>
      <c r="C36" s="172"/>
      <c r="D36" s="2" t="s">
        <v>83</v>
      </c>
      <c r="E36" s="2"/>
      <c r="F36" s="5"/>
      <c r="G36" s="5"/>
    </row>
    <row r="37" spans="1:14" x14ac:dyDescent="0.3">
      <c r="B37" s="172"/>
      <c r="C37" s="172"/>
      <c r="D37" s="7" t="s">
        <v>84</v>
      </c>
      <c r="E37" s="7"/>
      <c r="F37" s="5"/>
      <c r="G37" s="5"/>
    </row>
    <row r="38" spans="1:14" x14ac:dyDescent="0.3">
      <c r="A38" t="s">
        <v>109</v>
      </c>
      <c r="B38" s="172"/>
      <c r="C38" s="172"/>
      <c r="D38" s="23" t="s">
        <v>2</v>
      </c>
      <c r="E38" s="23"/>
      <c r="F38" s="81"/>
      <c r="G38" s="81"/>
    </row>
    <row r="39" spans="1:14" x14ac:dyDescent="0.3">
      <c r="G39" t="s">
        <v>95</v>
      </c>
    </row>
    <row r="40" spans="1:14" x14ac:dyDescent="0.3">
      <c r="B40" s="173" t="s">
        <v>4</v>
      </c>
      <c r="C40" s="173"/>
      <c r="D40" s="51" t="s">
        <v>5</v>
      </c>
      <c r="E40" s="12" t="s">
        <v>6</v>
      </c>
    </row>
    <row r="41" spans="1:14" x14ac:dyDescent="0.3">
      <c r="B41" s="80">
        <v>10.416666666666666</v>
      </c>
      <c r="C41" s="80">
        <v>12.5</v>
      </c>
      <c r="D41" s="94">
        <v>15</v>
      </c>
      <c r="E41" s="88" t="s">
        <v>61</v>
      </c>
      <c r="G41" t="s">
        <v>97</v>
      </c>
    </row>
    <row r="42" spans="1:14" x14ac:dyDescent="0.3">
      <c r="B42" s="80">
        <f>B41+TIME(0,D41,0)</f>
        <v>10.427083333333332</v>
      </c>
      <c r="C42" s="80">
        <f>C41+TIME(0,D41,0)</f>
        <v>12.510416666666666</v>
      </c>
      <c r="D42" s="94">
        <v>10</v>
      </c>
      <c r="E42" s="36" t="s">
        <v>77</v>
      </c>
      <c r="G42" t="s">
        <v>97</v>
      </c>
    </row>
    <row r="43" spans="1:14" x14ac:dyDescent="0.3">
      <c r="A43" t="s">
        <v>110</v>
      </c>
      <c r="B43" s="80">
        <f>B42+TIME(0,D42,0)</f>
        <v>10.434027777777777</v>
      </c>
      <c r="C43" s="80">
        <f>C42+TIME(0,D42,0)</f>
        <v>12.517361111111111</v>
      </c>
      <c r="D43" s="35">
        <v>10</v>
      </c>
      <c r="E43" s="36" t="s">
        <v>91</v>
      </c>
      <c r="G43" t="s">
        <v>98</v>
      </c>
    </row>
    <row r="44" spans="1:14" ht="27" customHeight="1" x14ac:dyDescent="0.3">
      <c r="A44" t="s">
        <v>112</v>
      </c>
      <c r="B44" s="80">
        <f t="shared" ref="B44:B45" si="4">B43+TIME(0,D43,0)</f>
        <v>10.440972222222221</v>
      </c>
      <c r="C44" s="80">
        <f t="shared" ref="C44:C45" si="5">C43+TIME(0,D43,0)</f>
        <v>12.524305555555555</v>
      </c>
      <c r="D44" s="35">
        <v>65</v>
      </c>
      <c r="E44" s="48" t="s">
        <v>39</v>
      </c>
      <c r="G44" t="s">
        <v>98</v>
      </c>
      <c r="L44" s="58"/>
      <c r="M44" s="58"/>
      <c r="N44" s="58"/>
    </row>
    <row r="45" spans="1:14" x14ac:dyDescent="0.3">
      <c r="B45" s="80">
        <f t="shared" si="4"/>
        <v>10.486111111111111</v>
      </c>
      <c r="C45" s="80">
        <f t="shared" si="5"/>
        <v>12.569444444444445</v>
      </c>
      <c r="D45" s="35">
        <v>10</v>
      </c>
      <c r="E45" s="36" t="s">
        <v>81</v>
      </c>
      <c r="G45" t="s">
        <v>97</v>
      </c>
      <c r="H45" t="s">
        <v>98</v>
      </c>
      <c r="I45">
        <f ca="1">SUMIF(G$42:G$46,"=P",D$42:D$45)</f>
        <v>75</v>
      </c>
      <c r="L45" s="58"/>
      <c r="M45" s="58"/>
      <c r="N45" s="58"/>
    </row>
    <row r="46" spans="1:14" hidden="1" x14ac:dyDescent="0.3">
      <c r="C46" s="66" t="s">
        <v>14</v>
      </c>
      <c r="D46" s="9">
        <f>SUM(D42:D45)</f>
        <v>95</v>
      </c>
      <c r="H46" t="s">
        <v>98</v>
      </c>
      <c r="I46">
        <f t="shared" ref="I46" ca="1" si="6">SUMIF(G$42:G$46,"=T",D$42:D$45)</f>
        <v>0</v>
      </c>
    </row>
    <row r="47" spans="1:14" x14ac:dyDescent="0.3">
      <c r="H47" t="s">
        <v>96</v>
      </c>
      <c r="I47">
        <f ca="1">SUMIF(G$42:G$46,"=T",D$42:D$45)</f>
        <v>0</v>
      </c>
    </row>
    <row r="48" spans="1:14" ht="14.4" customHeight="1" x14ac:dyDescent="0.3">
      <c r="D48" s="175" t="s">
        <v>85</v>
      </c>
      <c r="E48" s="175"/>
      <c r="F48" s="5"/>
      <c r="H48" t="s">
        <v>97</v>
      </c>
      <c r="I48">
        <f>SUMIF(G$41:G$45,"=A",D$41:D$45)</f>
        <v>35</v>
      </c>
      <c r="J48" s="5"/>
    </row>
    <row r="50" spans="1:12" x14ac:dyDescent="0.3">
      <c r="K50" s="5"/>
      <c r="L50" s="5"/>
    </row>
    <row r="51" spans="1:12" x14ac:dyDescent="0.3">
      <c r="K51" s="5"/>
      <c r="L51" s="5"/>
    </row>
    <row r="52" spans="1:12" x14ac:dyDescent="0.3">
      <c r="J52" s="25"/>
      <c r="K52" s="26"/>
      <c r="L52" s="5"/>
    </row>
    <row r="53" spans="1:12" x14ac:dyDescent="0.3">
      <c r="K53" s="5"/>
      <c r="L53" s="5"/>
    </row>
    <row r="54" spans="1:12" x14ac:dyDescent="0.3">
      <c r="A54" t="s">
        <v>70</v>
      </c>
      <c r="K54" s="5"/>
      <c r="L54" s="5"/>
    </row>
    <row r="57" spans="1:12" x14ac:dyDescent="0.3">
      <c r="B57" s="172">
        <v>5</v>
      </c>
      <c r="C57" s="172"/>
      <c r="D57" s="2" t="s">
        <v>0</v>
      </c>
      <c r="E57" s="2"/>
    </row>
    <row r="58" spans="1:12" x14ac:dyDescent="0.3">
      <c r="B58" s="172"/>
      <c r="C58" s="172"/>
      <c r="D58" s="7" t="s">
        <v>1</v>
      </c>
      <c r="E58" s="7"/>
    </row>
    <row r="59" spans="1:12" x14ac:dyDescent="0.3">
      <c r="B59" s="172"/>
      <c r="C59" s="172"/>
      <c r="D59" s="23" t="s">
        <v>2</v>
      </c>
      <c r="E59" s="23"/>
    </row>
    <row r="61" spans="1:12" x14ac:dyDescent="0.3">
      <c r="B61" s="173" t="s">
        <v>4</v>
      </c>
      <c r="C61" s="173"/>
      <c r="D61" s="51" t="s">
        <v>5</v>
      </c>
      <c r="E61" s="12" t="s">
        <v>6</v>
      </c>
    </row>
    <row r="62" spans="1:12" x14ac:dyDescent="0.3">
      <c r="B62" s="80">
        <v>0.4236111111111111</v>
      </c>
      <c r="C62" s="80">
        <v>0.51388888888888895</v>
      </c>
      <c r="D62" s="54">
        <v>30</v>
      </c>
      <c r="E62" s="88" t="s">
        <v>61</v>
      </c>
    </row>
    <row r="63" spans="1:12" x14ac:dyDescent="0.3">
      <c r="B63" s="80">
        <v>0.44444444444444442</v>
      </c>
      <c r="C63" s="80">
        <v>0.53472222222222221</v>
      </c>
      <c r="D63" s="35">
        <v>10</v>
      </c>
      <c r="E63" s="36" t="s">
        <v>38</v>
      </c>
    </row>
    <row r="64" spans="1:12" x14ac:dyDescent="0.3">
      <c r="B64" s="80">
        <v>0.4513888888888889</v>
      </c>
      <c r="C64" s="80">
        <v>4.1666666666666664E-2</v>
      </c>
      <c r="D64" s="35">
        <v>10</v>
      </c>
      <c r="E64" s="36" t="s">
        <v>57</v>
      </c>
    </row>
    <row r="65" spans="2:5" x14ac:dyDescent="0.3">
      <c r="B65" s="80">
        <v>0.45833333333333331</v>
      </c>
      <c r="C65" s="80">
        <v>4.8611111111111112E-2</v>
      </c>
      <c r="D65" s="35">
        <v>60</v>
      </c>
      <c r="E65" s="48" t="s">
        <v>39</v>
      </c>
    </row>
    <row r="66" spans="2:5" x14ac:dyDescent="0.3">
      <c r="C66" s="66" t="s">
        <v>14</v>
      </c>
      <c r="D66" s="9">
        <f>SUM(D62:D65)</f>
        <v>110</v>
      </c>
    </row>
    <row r="68" spans="2:5" x14ac:dyDescent="0.3">
      <c r="D68" s="175" t="s">
        <v>24</v>
      </c>
      <c r="E68" s="175"/>
    </row>
  </sheetData>
  <mergeCells count="8">
    <mergeCell ref="B2:C4"/>
    <mergeCell ref="B6:C6"/>
    <mergeCell ref="D68:E68"/>
    <mergeCell ref="B40:C40"/>
    <mergeCell ref="D48:E48"/>
    <mergeCell ref="B36:C38"/>
    <mergeCell ref="B57:C59"/>
    <mergeCell ref="B61:C61"/>
  </mergeCells>
  <pageMargins left="0.7" right="0.7" top="0.75" bottom="0.75" header="0.3" footer="0.3"/>
  <pageSetup scale="50" orientation="landscape" r:id="rId1"/>
  <rowBreaks count="1" manualBreakCount="1">
    <brk id="22" max="16383" man="1"/>
  </rowBreaks>
  <colBreaks count="1" manualBreakCount="1">
    <brk id="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70"/>
  <sheetViews>
    <sheetView showGridLines="0" tabSelected="1" zoomScale="130" zoomScaleNormal="130" workbookViewId="0">
      <selection activeCell="N10" sqref="N10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6.5546875" customWidth="1"/>
  </cols>
  <sheetData>
    <row r="1" spans="1:10" x14ac:dyDescent="0.3">
      <c r="A1" t="s">
        <v>180</v>
      </c>
    </row>
    <row r="2" spans="1:10" x14ac:dyDescent="0.3">
      <c r="B2" s="172">
        <v>7</v>
      </c>
      <c r="C2" s="172"/>
      <c r="E2" s="124" t="s">
        <v>133</v>
      </c>
      <c r="F2" s="5"/>
      <c r="G2" s="5"/>
    </row>
    <row r="3" spans="1:10" x14ac:dyDescent="0.3">
      <c r="B3" s="172"/>
      <c r="C3" s="172"/>
      <c r="E3" s="125" t="s">
        <v>126</v>
      </c>
      <c r="F3" s="5"/>
      <c r="G3" s="5"/>
    </row>
    <row r="4" spans="1:10" x14ac:dyDescent="0.3">
      <c r="B4" s="172"/>
      <c r="C4" s="172"/>
      <c r="D4" s="67"/>
      <c r="E4" s="67"/>
      <c r="F4" s="81"/>
      <c r="G4" s="81"/>
    </row>
    <row r="5" spans="1:10" x14ac:dyDescent="0.3">
      <c r="H5" t="s">
        <v>95</v>
      </c>
    </row>
    <row r="6" spans="1:10" x14ac:dyDescent="0.3">
      <c r="B6" s="173" t="s">
        <v>4</v>
      </c>
      <c r="C6" s="173"/>
      <c r="D6" s="51" t="s">
        <v>5</v>
      </c>
      <c r="E6" s="12" t="s">
        <v>6</v>
      </c>
    </row>
    <row r="7" spans="1:10" x14ac:dyDescent="0.3">
      <c r="B7" s="80">
        <v>0.41666666666666669</v>
      </c>
      <c r="C7" s="80">
        <v>0.5</v>
      </c>
      <c r="D7" s="56">
        <v>5</v>
      </c>
      <c r="E7" s="137" t="s">
        <v>182</v>
      </c>
      <c r="H7" t="s">
        <v>97</v>
      </c>
      <c r="I7" t="s">
        <v>98</v>
      </c>
      <c r="J7">
        <f>SUMIF(H5:H12,"=p",D5:D12)</f>
        <v>80</v>
      </c>
    </row>
    <row r="8" spans="1:10" ht="48" customHeight="1" x14ac:dyDescent="0.3">
      <c r="B8" s="80">
        <f>B7+TIME(0,D7,0)</f>
        <v>0.4201388888888889</v>
      </c>
      <c r="C8" s="80">
        <f>C7+TIME(0,D7,0)</f>
        <v>0.50347222222222221</v>
      </c>
      <c r="D8" s="35">
        <v>30</v>
      </c>
      <c r="E8" s="150" t="s">
        <v>167</v>
      </c>
      <c r="H8" s="77" t="s">
        <v>98</v>
      </c>
      <c r="I8" t="s">
        <v>96</v>
      </c>
      <c r="J8">
        <f>SUMIF(H6:H13,"=t",D6:D13)</f>
        <v>0</v>
      </c>
    </row>
    <row r="9" spans="1:10" x14ac:dyDescent="0.3">
      <c r="B9" s="80">
        <f t="shared" ref="B9" si="0">B8+TIME(0,D8,0)</f>
        <v>0.44097222222222221</v>
      </c>
      <c r="C9" s="80">
        <f t="shared" ref="C9" si="1">C8+TIME(0,D8,0)</f>
        <v>0.52430555555555558</v>
      </c>
      <c r="D9" s="35">
        <v>15</v>
      </c>
      <c r="E9" s="150" t="s">
        <v>160</v>
      </c>
      <c r="H9" s="77" t="s">
        <v>98</v>
      </c>
    </row>
    <row r="10" spans="1:10" ht="66.599999999999994" customHeight="1" x14ac:dyDescent="0.3">
      <c r="B10" s="80">
        <f>B9+TIME(0,D9,0)</f>
        <v>0.4513888888888889</v>
      </c>
      <c r="C10" s="80">
        <f>C9+TIME(0,D9,0)</f>
        <v>0.53472222222222221</v>
      </c>
      <c r="D10" s="35">
        <v>35</v>
      </c>
      <c r="E10" s="88" t="s">
        <v>150</v>
      </c>
      <c r="H10" t="s">
        <v>98</v>
      </c>
      <c r="I10" t="s">
        <v>97</v>
      </c>
      <c r="J10">
        <f>SUMIF(H7:H14,"=a",D7:D14)</f>
        <v>10</v>
      </c>
    </row>
    <row r="11" spans="1:10" ht="13.8" customHeight="1" x14ac:dyDescent="0.3">
      <c r="B11" s="80">
        <f>B10+TIME(0,D10,0)</f>
        <v>0.47569444444444448</v>
      </c>
      <c r="C11" s="80">
        <f>C10+TIME(0,D10,0)</f>
        <v>0.55902777777777779</v>
      </c>
      <c r="D11" s="35">
        <v>20</v>
      </c>
      <c r="E11" s="88" t="s">
        <v>179</v>
      </c>
    </row>
    <row r="12" spans="1:10" x14ac:dyDescent="0.3">
      <c r="B12" s="80">
        <f>B11+TIME(0,D11,0)</f>
        <v>0.48958333333333337</v>
      </c>
      <c r="C12" s="80">
        <f>C11+TIME(0,D11,0)</f>
        <v>0.57291666666666663</v>
      </c>
      <c r="D12" s="1">
        <v>5</v>
      </c>
      <c r="E12" s="169" t="s">
        <v>81</v>
      </c>
      <c r="H12" t="s">
        <v>97</v>
      </c>
    </row>
    <row r="13" spans="1:10" hidden="1" x14ac:dyDescent="0.3">
      <c r="C13" s="66" t="s">
        <v>14</v>
      </c>
      <c r="D13" s="9">
        <f>SUM(D7:D12)</f>
        <v>110</v>
      </c>
    </row>
    <row r="14" spans="1:10" x14ac:dyDescent="0.3">
      <c r="C14" s="66"/>
      <c r="D14" s="9"/>
    </row>
    <row r="15" spans="1:10" x14ac:dyDescent="0.3">
      <c r="B15" s="49"/>
      <c r="D15" s="49" t="s">
        <v>149</v>
      </c>
    </row>
    <row r="17" spans="2:2" x14ac:dyDescent="0.3">
      <c r="B17" s="49"/>
    </row>
    <row r="37" spans="1:9" x14ac:dyDescent="0.3">
      <c r="B37" s="172">
        <v>6</v>
      </c>
      <c r="C37" s="172"/>
      <c r="D37" s="2" t="s">
        <v>83</v>
      </c>
      <c r="E37" s="2"/>
      <c r="F37" s="5"/>
      <c r="G37" s="5"/>
    </row>
    <row r="38" spans="1:9" x14ac:dyDescent="0.3">
      <c r="B38" s="172"/>
      <c r="C38" s="172"/>
      <c r="D38" s="7" t="s">
        <v>84</v>
      </c>
      <c r="E38" s="7"/>
      <c r="F38" s="5"/>
      <c r="G38" s="5"/>
    </row>
    <row r="39" spans="1:9" x14ac:dyDescent="0.3">
      <c r="A39" t="s">
        <v>109</v>
      </c>
      <c r="B39" s="172"/>
      <c r="C39" s="172"/>
      <c r="D39" s="23" t="s">
        <v>2</v>
      </c>
      <c r="E39" s="23"/>
      <c r="F39" s="81"/>
      <c r="G39" s="81"/>
    </row>
    <row r="40" spans="1:9" x14ac:dyDescent="0.3">
      <c r="A40" t="s">
        <v>111</v>
      </c>
      <c r="G40" t="s">
        <v>95</v>
      </c>
    </row>
    <row r="41" spans="1:9" x14ac:dyDescent="0.3">
      <c r="B41" s="173" t="s">
        <v>4</v>
      </c>
      <c r="C41" s="173"/>
      <c r="D41" s="51" t="s">
        <v>5</v>
      </c>
      <c r="E41" s="12" t="s">
        <v>6</v>
      </c>
    </row>
    <row r="42" spans="1:9" x14ac:dyDescent="0.3">
      <c r="B42" s="80">
        <v>0.41666666666666669</v>
      </c>
      <c r="C42" s="80">
        <v>0.5</v>
      </c>
      <c r="D42" s="56">
        <v>10</v>
      </c>
      <c r="E42" s="39" t="s">
        <v>65</v>
      </c>
      <c r="G42" t="s">
        <v>96</v>
      </c>
    </row>
    <row r="43" spans="1:9" ht="43.2" customHeight="1" x14ac:dyDescent="0.3">
      <c r="B43" s="80">
        <f>B42+TIME(0,D42,0)</f>
        <v>0.4236111111111111</v>
      </c>
      <c r="C43" s="80">
        <f>C42+TIME(0,D42,0)</f>
        <v>0.50694444444444442</v>
      </c>
      <c r="D43" s="35">
        <v>65</v>
      </c>
      <c r="E43" s="82" t="s">
        <v>40</v>
      </c>
      <c r="G43" t="s">
        <v>98</v>
      </c>
    </row>
    <row r="44" spans="1:9" x14ac:dyDescent="0.3">
      <c r="B44" s="80">
        <f t="shared" ref="B44:B47" si="2">B43+TIME(0,D43,0)</f>
        <v>0.46875</v>
      </c>
      <c r="C44" s="80">
        <f t="shared" ref="C44:C47" si="3">C43+TIME(0,D43,0)</f>
        <v>0.55208333333333326</v>
      </c>
      <c r="D44" s="1">
        <v>5</v>
      </c>
      <c r="E44" s="24" t="s">
        <v>41</v>
      </c>
      <c r="G44" t="s">
        <v>98</v>
      </c>
    </row>
    <row r="45" spans="1:9" x14ac:dyDescent="0.3">
      <c r="B45" s="80">
        <f t="shared" si="2"/>
        <v>0.47222222222222221</v>
      </c>
      <c r="C45" s="80">
        <f t="shared" si="3"/>
        <v>0.55555555555555547</v>
      </c>
      <c r="D45" s="1">
        <v>15</v>
      </c>
      <c r="E45" s="24" t="s">
        <v>42</v>
      </c>
      <c r="G45" t="s">
        <v>98</v>
      </c>
    </row>
    <row r="46" spans="1:9" x14ac:dyDescent="0.3">
      <c r="B46" s="80">
        <f t="shared" si="2"/>
        <v>0.4826388888888889</v>
      </c>
      <c r="C46" s="80">
        <f t="shared" si="3"/>
        <v>0.5659722222222221</v>
      </c>
      <c r="D46" s="1">
        <v>10</v>
      </c>
      <c r="E46" s="39" t="s">
        <v>93</v>
      </c>
      <c r="G46" t="s">
        <v>98</v>
      </c>
      <c r="H46" t="s">
        <v>98</v>
      </c>
      <c r="I46">
        <f>SUMIF(G42:G47,"=p",D42:D47)</f>
        <v>95</v>
      </c>
    </row>
    <row r="47" spans="1:9" x14ac:dyDescent="0.3">
      <c r="B47" s="80">
        <f t="shared" si="2"/>
        <v>0.48958333333333331</v>
      </c>
      <c r="C47" s="80">
        <f t="shared" si="3"/>
        <v>0.57291666666666652</v>
      </c>
      <c r="D47" s="1">
        <v>5</v>
      </c>
      <c r="E47" s="39" t="s">
        <v>81</v>
      </c>
      <c r="G47" t="s">
        <v>97</v>
      </c>
      <c r="H47" t="s">
        <v>96</v>
      </c>
      <c r="I47">
        <f>SUMIF(G$42:G$48,"=T",D$42:D$48)</f>
        <v>10</v>
      </c>
    </row>
    <row r="48" spans="1:9" hidden="1" x14ac:dyDescent="0.3">
      <c r="C48" s="66" t="s">
        <v>14</v>
      </c>
      <c r="D48" s="9">
        <f>SUM(D42:D47)</f>
        <v>110</v>
      </c>
      <c r="G48" t="s">
        <v>98</v>
      </c>
      <c r="H48" t="s">
        <v>97</v>
      </c>
      <c r="I48">
        <f t="shared" ref="I48" si="4">SUMIF(G$42:G$48,"=A",D$42:D$48)</f>
        <v>5</v>
      </c>
    </row>
    <row r="49" spans="1:9" x14ac:dyDescent="0.3">
      <c r="C49" s="66"/>
      <c r="D49" s="9"/>
      <c r="H49" t="s">
        <v>97</v>
      </c>
      <c r="I49">
        <f>SUMIF(G$42:G$48,"=A",D$42:D$48)</f>
        <v>5</v>
      </c>
    </row>
    <row r="50" spans="1:9" x14ac:dyDescent="0.3">
      <c r="B50" s="49" t="s">
        <v>94</v>
      </c>
    </row>
    <row r="52" spans="1:9" x14ac:dyDescent="0.3">
      <c r="B52" s="49"/>
    </row>
    <row r="55" spans="1:9" x14ac:dyDescent="0.3">
      <c r="A55" t="s">
        <v>70</v>
      </c>
    </row>
    <row r="58" spans="1:9" x14ac:dyDescent="0.3">
      <c r="B58" s="172">
        <v>6</v>
      </c>
      <c r="C58" s="172"/>
      <c r="D58" s="2" t="s">
        <v>0</v>
      </c>
      <c r="E58" s="2"/>
    </row>
    <row r="59" spans="1:9" x14ac:dyDescent="0.3">
      <c r="B59" s="172"/>
      <c r="C59" s="172"/>
      <c r="D59" s="7" t="s">
        <v>1</v>
      </c>
      <c r="E59" s="7"/>
    </row>
    <row r="60" spans="1:9" x14ac:dyDescent="0.3">
      <c r="B60" s="172"/>
      <c r="C60" s="172"/>
      <c r="D60" s="23" t="s">
        <v>2</v>
      </c>
      <c r="E60" s="23"/>
    </row>
    <row r="62" spans="1:9" x14ac:dyDescent="0.3">
      <c r="B62" s="244" t="s">
        <v>4</v>
      </c>
      <c r="C62" s="245"/>
      <c r="D62" s="51" t="s">
        <v>5</v>
      </c>
      <c r="E62" s="12" t="s">
        <v>6</v>
      </c>
    </row>
    <row r="63" spans="1:9" x14ac:dyDescent="0.3">
      <c r="B63" s="8">
        <v>0.4236111111111111</v>
      </c>
      <c r="C63" s="8">
        <v>0.51388888888888895</v>
      </c>
      <c r="D63" s="56">
        <v>10</v>
      </c>
      <c r="E63" s="39" t="s">
        <v>72</v>
      </c>
    </row>
    <row r="64" spans="1:9" x14ac:dyDescent="0.3">
      <c r="B64" s="73">
        <v>0.43055555555555558</v>
      </c>
      <c r="C64" s="73">
        <v>0.52083333333333337</v>
      </c>
      <c r="D64" s="35">
        <v>65</v>
      </c>
      <c r="E64" s="82" t="s">
        <v>40</v>
      </c>
    </row>
    <row r="65" spans="2:5" x14ac:dyDescent="0.3">
      <c r="B65" s="8">
        <v>0.47569444444444442</v>
      </c>
      <c r="C65" s="8">
        <v>6.5972222222222224E-2</v>
      </c>
      <c r="D65" s="1">
        <v>10</v>
      </c>
      <c r="E65" s="24" t="s">
        <v>41</v>
      </c>
    </row>
    <row r="66" spans="2:5" x14ac:dyDescent="0.3">
      <c r="B66" s="8">
        <v>0.4826388888888889</v>
      </c>
      <c r="C66" s="8">
        <v>7.2916666666666671E-2</v>
      </c>
      <c r="D66" s="1">
        <v>15</v>
      </c>
      <c r="E66" s="24" t="s">
        <v>42</v>
      </c>
    </row>
    <row r="67" spans="2:5" x14ac:dyDescent="0.3">
      <c r="B67" s="8">
        <v>0.49305555555555558</v>
      </c>
      <c r="C67" s="8">
        <v>8.3333333333333329E-2</v>
      </c>
      <c r="D67" s="1">
        <v>10</v>
      </c>
      <c r="E67" s="39" t="s">
        <v>73</v>
      </c>
    </row>
    <row r="68" spans="2:5" x14ac:dyDescent="0.3">
      <c r="C68" s="66" t="s">
        <v>14</v>
      </c>
      <c r="D68" s="9">
        <f>SUM(D63:D67)</f>
        <v>110</v>
      </c>
    </row>
    <row r="69" spans="2:5" x14ac:dyDescent="0.3">
      <c r="C69" s="66"/>
      <c r="D69" s="9"/>
    </row>
    <row r="70" spans="2:5" x14ac:dyDescent="0.3">
      <c r="B70" s="49" t="s">
        <v>66</v>
      </c>
    </row>
  </sheetData>
  <mergeCells count="6">
    <mergeCell ref="B41:C41"/>
    <mergeCell ref="B37:C39"/>
    <mergeCell ref="B58:C60"/>
    <mergeCell ref="B62:C62"/>
    <mergeCell ref="B2:C4"/>
    <mergeCell ref="B6:C6"/>
  </mergeCells>
  <pageMargins left="0.7" right="0.7" top="0.75" bottom="0.75" header="0.3" footer="0.3"/>
  <pageSetup scale="49" orientation="landscape" r:id="rId1"/>
  <rowBreaks count="1" manualBreakCount="1">
    <brk id="26" max="16383" man="1"/>
  </rowBreaks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4"/>
  <sheetViews>
    <sheetView showGridLines="0" zoomScale="140" zoomScaleNormal="140" workbookViewId="0">
      <selection activeCell="G11" sqref="G11"/>
    </sheetView>
  </sheetViews>
  <sheetFormatPr defaultRowHeight="14.4" x14ac:dyDescent="0.3"/>
  <cols>
    <col min="2" max="3" width="6.5546875" style="9" customWidth="1"/>
    <col min="4" max="4" width="14.33203125" bestFit="1" customWidth="1"/>
    <col min="5" max="5" width="35.5546875" bestFit="1" customWidth="1"/>
  </cols>
  <sheetData>
    <row r="1" spans="1:10" x14ac:dyDescent="0.3">
      <c r="A1" t="s">
        <v>140</v>
      </c>
    </row>
    <row r="2" spans="1:10" x14ac:dyDescent="0.3">
      <c r="B2" s="172">
        <v>8</v>
      </c>
      <c r="C2" s="172"/>
      <c r="E2" s="124" t="s">
        <v>133</v>
      </c>
      <c r="F2" s="5"/>
      <c r="G2" s="5"/>
    </row>
    <row r="3" spans="1:10" x14ac:dyDescent="0.3">
      <c r="B3" s="172"/>
      <c r="C3" s="172"/>
      <c r="E3" s="125" t="s">
        <v>126</v>
      </c>
      <c r="F3" s="5"/>
      <c r="G3" s="5"/>
    </row>
    <row r="4" spans="1:10" x14ac:dyDescent="0.3">
      <c r="B4" s="172"/>
      <c r="C4" s="172"/>
      <c r="D4" s="67"/>
      <c r="E4" s="67"/>
      <c r="F4" s="81"/>
      <c r="G4" s="81"/>
    </row>
    <row r="5" spans="1:10" x14ac:dyDescent="0.3">
      <c r="D5" s="9"/>
      <c r="E5" s="9"/>
      <c r="H5" t="s">
        <v>95</v>
      </c>
    </row>
    <row r="6" spans="1:10" x14ac:dyDescent="0.3">
      <c r="B6" s="173" t="s">
        <v>4</v>
      </c>
      <c r="C6" s="173"/>
      <c r="D6" s="51" t="s">
        <v>5</v>
      </c>
      <c r="E6" s="12" t="s">
        <v>6</v>
      </c>
    </row>
    <row r="7" spans="1:10" x14ac:dyDescent="0.3">
      <c r="B7" s="80">
        <v>0.41666666666666669</v>
      </c>
      <c r="C7" s="80">
        <v>0.5</v>
      </c>
      <c r="D7" s="1">
        <v>30</v>
      </c>
      <c r="E7" s="131" t="s">
        <v>156</v>
      </c>
      <c r="H7" t="s">
        <v>96</v>
      </c>
    </row>
    <row r="8" spans="1:10" ht="46.8" customHeight="1" x14ac:dyDescent="0.3">
      <c r="B8" s="80">
        <f>B7+TIME(0,D7,0)</f>
        <v>0.4375</v>
      </c>
      <c r="C8" s="80">
        <f>C7+TIME(0,D7,0)</f>
        <v>0.52083333333333337</v>
      </c>
      <c r="D8" s="35">
        <v>75</v>
      </c>
      <c r="E8" s="128" t="s">
        <v>134</v>
      </c>
      <c r="H8" s="77" t="s">
        <v>98</v>
      </c>
    </row>
    <row r="9" spans="1:10" x14ac:dyDescent="0.3">
      <c r="B9" s="80">
        <f>B8+TIME(0,D8,0)</f>
        <v>0.48958333333333331</v>
      </c>
      <c r="C9" s="80">
        <f>C8+TIME(0,D8,0)</f>
        <v>0.57291666666666674</v>
      </c>
      <c r="D9" s="35">
        <v>5</v>
      </c>
      <c r="E9" s="131" t="s">
        <v>81</v>
      </c>
      <c r="H9" t="s">
        <v>97</v>
      </c>
      <c r="I9" t="s">
        <v>98</v>
      </c>
      <c r="J9">
        <f>SUMIF(H$7:H$9,"=P",D$7:D$9)</f>
        <v>75</v>
      </c>
    </row>
    <row r="10" spans="1:10" hidden="1" x14ac:dyDescent="0.3">
      <c r="C10" s="66" t="s">
        <v>14</v>
      </c>
      <c r="D10" s="9">
        <f>SUM(D7:D9)</f>
        <v>110</v>
      </c>
      <c r="E10" s="9"/>
      <c r="I10" t="s">
        <v>96</v>
      </c>
      <c r="J10">
        <f>SUMIF(H$7:H$9,"=t",D$7:D$9)</f>
        <v>30</v>
      </c>
    </row>
    <row r="11" spans="1:10" x14ac:dyDescent="0.3">
      <c r="I11" t="s">
        <v>96</v>
      </c>
      <c r="J11">
        <f>SUMIF(H$7:H$9,"=T",D$7:D$9)</f>
        <v>30</v>
      </c>
    </row>
    <row r="12" spans="1:10" x14ac:dyDescent="0.3">
      <c r="D12" s="246"/>
      <c r="E12" s="246"/>
      <c r="F12" s="5"/>
      <c r="I12" t="s">
        <v>97</v>
      </c>
      <c r="J12">
        <f>SUMIF(H$7:H$9,"=A",D$7:D$9)</f>
        <v>5</v>
      </c>
    </row>
    <row r="37" spans="1:10" x14ac:dyDescent="0.3">
      <c r="B37" s="172">
        <v>7</v>
      </c>
      <c r="C37" s="172"/>
      <c r="D37" s="2" t="s">
        <v>83</v>
      </c>
      <c r="E37" s="2"/>
      <c r="F37" s="5"/>
      <c r="G37" s="5"/>
    </row>
    <row r="38" spans="1:10" x14ac:dyDescent="0.3">
      <c r="B38" s="172"/>
      <c r="C38" s="172"/>
      <c r="D38" s="7" t="s">
        <v>84</v>
      </c>
      <c r="E38" s="7"/>
      <c r="F38" s="5"/>
      <c r="G38" s="5"/>
    </row>
    <row r="39" spans="1:10" x14ac:dyDescent="0.3">
      <c r="A39" t="s">
        <v>109</v>
      </c>
      <c r="B39" s="172"/>
      <c r="C39" s="172"/>
      <c r="D39" s="23" t="s">
        <v>2</v>
      </c>
      <c r="E39" s="23"/>
      <c r="F39" s="81"/>
      <c r="G39" s="81"/>
    </row>
    <row r="40" spans="1:10" x14ac:dyDescent="0.3">
      <c r="A40" t="s">
        <v>111</v>
      </c>
      <c r="D40" s="9"/>
      <c r="E40" s="9"/>
      <c r="G40" t="s">
        <v>95</v>
      </c>
    </row>
    <row r="41" spans="1:10" x14ac:dyDescent="0.3">
      <c r="B41" s="173" t="s">
        <v>4</v>
      </c>
      <c r="C41" s="173"/>
      <c r="D41" s="51" t="s">
        <v>5</v>
      </c>
      <c r="E41" s="12" t="s">
        <v>6</v>
      </c>
    </row>
    <row r="42" spans="1:10" x14ac:dyDescent="0.3">
      <c r="B42" s="80">
        <v>0.41666666666666669</v>
      </c>
      <c r="C42" s="80">
        <v>0.5</v>
      </c>
      <c r="D42" s="1">
        <v>10</v>
      </c>
      <c r="E42" s="52" t="s">
        <v>67</v>
      </c>
      <c r="G42" t="s">
        <v>96</v>
      </c>
    </row>
    <row r="43" spans="1:10" ht="45" customHeight="1" x14ac:dyDescent="0.3">
      <c r="B43" s="80">
        <f>B42+TIME(0,D42,0)</f>
        <v>0.4236111111111111</v>
      </c>
      <c r="C43" s="80">
        <f>C42+TIME(0,D42,0)</f>
        <v>0.50694444444444442</v>
      </c>
      <c r="D43" s="35">
        <v>90</v>
      </c>
      <c r="E43" s="48" t="s">
        <v>64</v>
      </c>
      <c r="G43" t="s">
        <v>98</v>
      </c>
    </row>
    <row r="44" spans="1:10" ht="14.4" customHeight="1" x14ac:dyDescent="0.3">
      <c r="B44" s="80">
        <f>B43+TIME(0,D43,0)</f>
        <v>0.4861111111111111</v>
      </c>
      <c r="C44" s="80">
        <f>C43+TIME(0,D43,0)</f>
        <v>0.56944444444444442</v>
      </c>
      <c r="D44" s="35">
        <v>10</v>
      </c>
      <c r="E44" s="52" t="s">
        <v>81</v>
      </c>
      <c r="G44" t="s">
        <v>97</v>
      </c>
    </row>
    <row r="45" spans="1:10" hidden="1" x14ac:dyDescent="0.3">
      <c r="C45" s="66" t="s">
        <v>14</v>
      </c>
      <c r="D45" s="9">
        <f>SUM(D42:D44)</f>
        <v>110</v>
      </c>
      <c r="E45" s="4"/>
      <c r="G45" t="s">
        <v>96</v>
      </c>
    </row>
    <row r="46" spans="1:10" x14ac:dyDescent="0.3">
      <c r="H46" t="s">
        <v>98</v>
      </c>
      <c r="I46">
        <f>SUMIF(G$42:G$44,"=p",D$42:D$44)</f>
        <v>90</v>
      </c>
    </row>
    <row r="47" spans="1:10" ht="14.4" customHeight="1" x14ac:dyDescent="0.3">
      <c r="D47" s="247"/>
      <c r="E47" s="247"/>
      <c r="F47" s="5"/>
      <c r="H47" t="s">
        <v>96</v>
      </c>
      <c r="I47">
        <f>SUMIF(G$42:G$44,"=T",D$42:D$44)</f>
        <v>10</v>
      </c>
      <c r="J47" s="5"/>
    </row>
    <row r="48" spans="1:10" x14ac:dyDescent="0.3">
      <c r="H48" t="s">
        <v>97</v>
      </c>
      <c r="I48">
        <f>SUMIF(G$42:G$44,"=A",D$42:D$44)</f>
        <v>10</v>
      </c>
    </row>
    <row r="52" spans="1:5" x14ac:dyDescent="0.3">
      <c r="A52" t="s">
        <v>70</v>
      </c>
    </row>
    <row r="55" spans="1:5" x14ac:dyDescent="0.3">
      <c r="B55" s="172">
        <v>7</v>
      </c>
      <c r="C55" s="172"/>
      <c r="D55" s="2" t="s">
        <v>0</v>
      </c>
      <c r="E55" s="2"/>
    </row>
    <row r="56" spans="1:5" x14ac:dyDescent="0.3">
      <c r="B56" s="172"/>
      <c r="C56" s="172"/>
      <c r="D56" s="7" t="s">
        <v>1</v>
      </c>
      <c r="E56" s="7"/>
    </row>
    <row r="57" spans="1:5" x14ac:dyDescent="0.3">
      <c r="B57" s="172"/>
      <c r="C57" s="172"/>
      <c r="D57" s="23" t="s">
        <v>2</v>
      </c>
      <c r="E57" s="23"/>
    </row>
    <row r="58" spans="1:5" x14ac:dyDescent="0.3">
      <c r="D58" s="9"/>
      <c r="E58" s="9"/>
    </row>
    <row r="59" spans="1:5" x14ac:dyDescent="0.3">
      <c r="B59" s="173" t="s">
        <v>4</v>
      </c>
      <c r="C59" s="173"/>
      <c r="D59" s="51" t="s">
        <v>5</v>
      </c>
      <c r="E59" s="12" t="s">
        <v>6</v>
      </c>
    </row>
    <row r="60" spans="1:5" x14ac:dyDescent="0.3">
      <c r="B60" s="8">
        <v>0.4236111111111111</v>
      </c>
      <c r="C60" s="8">
        <v>0.51388888888888895</v>
      </c>
      <c r="D60" s="1">
        <v>15</v>
      </c>
      <c r="E60" s="52" t="s">
        <v>71</v>
      </c>
    </row>
    <row r="61" spans="1:5" x14ac:dyDescent="0.3">
      <c r="B61" s="73">
        <v>0.43402777777777773</v>
      </c>
      <c r="C61" s="73">
        <v>0.52430555555555558</v>
      </c>
      <c r="D61" s="35">
        <v>95</v>
      </c>
      <c r="E61" s="48" t="s">
        <v>64</v>
      </c>
    </row>
    <row r="62" spans="1:5" x14ac:dyDescent="0.3">
      <c r="C62" s="66" t="s">
        <v>14</v>
      </c>
      <c r="D62" s="9">
        <f>SUM(D60:D61)</f>
        <v>110</v>
      </c>
      <c r="E62" s="4"/>
    </row>
    <row r="64" spans="1:5" x14ac:dyDescent="0.3">
      <c r="D64" s="247"/>
      <c r="E64" s="247"/>
    </row>
  </sheetData>
  <mergeCells count="9">
    <mergeCell ref="B2:C4"/>
    <mergeCell ref="B6:C6"/>
    <mergeCell ref="D12:E12"/>
    <mergeCell ref="D64:E64"/>
    <mergeCell ref="B41:C41"/>
    <mergeCell ref="D47:E47"/>
    <mergeCell ref="B37:C39"/>
    <mergeCell ref="B55:C57"/>
    <mergeCell ref="B59:C59"/>
  </mergeCells>
  <pageMargins left="0.7" right="0.7" top="0.75" bottom="0.75" header="0.3" footer="0.3"/>
  <pageSetup orientation="landscape" r:id="rId1"/>
  <rowBreaks count="1" manualBreakCount="1">
    <brk id="27" max="16383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DAY 1</vt:lpstr>
      <vt:lpstr>DAY 2</vt:lpstr>
      <vt:lpstr>DAY 2.5</vt:lpstr>
      <vt:lpstr>DAY 3</vt:lpstr>
      <vt:lpstr>DAY 4</vt:lpstr>
      <vt:lpstr>DAY 5</vt:lpstr>
      <vt:lpstr>DAY 6</vt:lpstr>
      <vt:lpstr>DAY 7</vt:lpstr>
      <vt:lpstr>DAY 8</vt:lpstr>
      <vt:lpstr>DAY 9</vt:lpstr>
      <vt:lpstr>DAY 10</vt:lpstr>
      <vt:lpstr>old DAY 9</vt:lpstr>
      <vt:lpstr>old DAY 10</vt:lpstr>
      <vt:lpstr>Summary</vt:lpstr>
      <vt:lpstr>'DAY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2026-08-11T15:08:58Z</dcterms:modified>
  <cp:category/>
  <cp:contentStatus/>
</cp:coreProperties>
</file>