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  <sheet name="Summary" sheetId="1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C15" i="1"/>
  <c r="B15" i="1"/>
  <c r="C15" i="7" l="1"/>
  <c r="C17" i="7" s="1"/>
  <c r="B17" i="7"/>
  <c r="B15" i="7"/>
  <c r="B13" i="7"/>
  <c r="C13" i="7"/>
  <c r="X11" i="9" l="1"/>
  <c r="K4" i="13"/>
  <c r="K3" i="13"/>
  <c r="K2" i="13"/>
  <c r="I4" i="13"/>
  <c r="I3" i="13"/>
  <c r="I2" i="13"/>
  <c r="H4" i="13"/>
  <c r="H3" i="13"/>
  <c r="H2" i="13"/>
  <c r="G4" i="13"/>
  <c r="G3" i="13"/>
  <c r="G2" i="13"/>
  <c r="E4" i="13"/>
  <c r="E3" i="13"/>
  <c r="E2" i="13"/>
  <c r="J11" i="12"/>
  <c r="J10" i="12"/>
  <c r="J9" i="12"/>
  <c r="J9" i="11"/>
  <c r="J11" i="11"/>
  <c r="J10" i="11"/>
  <c r="J11" i="10"/>
  <c r="J10" i="10"/>
  <c r="J11" i="5"/>
  <c r="J10" i="5"/>
  <c r="J9" i="5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D10" i="12"/>
  <c r="C9" i="12"/>
  <c r="C8" i="12"/>
  <c r="B8" i="12"/>
  <c r="B9" i="12" s="1"/>
  <c r="I16" i="8"/>
  <c r="D16" i="8"/>
  <c r="N11" i="8"/>
  <c r="J4" i="13" s="1"/>
  <c r="N10" i="8"/>
  <c r="J3" i="13" s="1"/>
  <c r="N9" i="8"/>
  <c r="J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2" i="5"/>
  <c r="C8" i="5"/>
  <c r="C9" i="5" s="1"/>
  <c r="C10" i="5" s="1"/>
  <c r="C11" i="5" s="1"/>
  <c r="B8" i="5"/>
  <c r="B9" i="5" s="1"/>
  <c r="B10" i="5" s="1"/>
  <c r="B11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D17" i="1"/>
  <c r="C8" i="1"/>
  <c r="C9" i="1" s="1"/>
  <c r="C10" i="1" s="1"/>
  <c r="C12" i="1" s="1"/>
  <c r="C14" i="1" s="1"/>
  <c r="B8" i="1"/>
  <c r="B9" i="1" s="1"/>
  <c r="B10" i="1" s="1"/>
  <c r="B12" i="1" s="1"/>
  <c r="B14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M11" i="3" l="1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6" i="1"/>
  <c r="S47" i="1"/>
  <c r="S45" i="1"/>
  <c r="I49" i="5"/>
  <c r="B43" i="5"/>
  <c r="C43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I48" i="12"/>
  <c r="I47" i="12"/>
  <c r="I46" i="12"/>
  <c r="N49" i="8"/>
  <c r="N48" i="8"/>
  <c r="N47" i="8"/>
  <c r="I48" i="11"/>
  <c r="I47" i="11"/>
  <c r="I46" i="11"/>
  <c r="I46" i="10"/>
  <c r="I47" i="10"/>
  <c r="I48" i="10"/>
  <c r="I49" i="10"/>
  <c r="I46" i="5"/>
  <c r="I47" i="5"/>
  <c r="I48" i="5"/>
  <c r="J74" i="7"/>
  <c r="X47" i="9"/>
  <c r="X46" i="9"/>
  <c r="X45" i="9"/>
  <c r="S71" i="1"/>
  <c r="S70" i="1"/>
  <c r="S69" i="1"/>
  <c r="J76" i="7"/>
  <c r="J75" i="7"/>
  <c r="L2" i="13" l="1"/>
  <c r="L3" i="13"/>
  <c r="M3" i="13" s="1"/>
  <c r="L4" i="13"/>
  <c r="M4" i="13" s="1"/>
  <c r="M44" i="9"/>
  <c r="M45" i="9" s="1"/>
  <c r="L44" i="9"/>
  <c r="L45" i="9" s="1"/>
  <c r="R45" i="9"/>
  <c r="Q45" i="9"/>
  <c r="H45" i="9"/>
  <c r="G45" i="9"/>
  <c r="C43" i="12"/>
  <c r="C44" i="12" s="1"/>
  <c r="B43" i="12"/>
  <c r="B44" i="12" s="1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4" i="5"/>
  <c r="C45" i="5" s="1"/>
  <c r="C46" i="5" s="1"/>
  <c r="B44" i="5"/>
  <c r="B45" i="5" s="1"/>
  <c r="B46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D45" i="12"/>
  <c r="N78" i="1"/>
  <c r="I78" i="1"/>
  <c r="D78" i="1"/>
  <c r="M2" i="13" l="1"/>
  <c r="S49" i="9"/>
  <c r="N49" i="9"/>
  <c r="I49" i="9"/>
  <c r="X78" i="3" l="1"/>
  <c r="S78" i="3"/>
  <c r="N78" i="3"/>
  <c r="I78" i="3"/>
  <c r="D78" i="3"/>
  <c r="D60" i="12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7" i="5"/>
  <c r="D67" i="5"/>
  <c r="D107" i="1"/>
  <c r="I107" i="1"/>
  <c r="N107" i="1"/>
  <c r="D110" i="7" l="1"/>
  <c r="D83" i="7" l="1"/>
  <c r="B76" i="1"/>
  <c r="B77" i="1" s="1"/>
</calcChain>
</file>

<file path=xl/sharedStrings.xml><?xml version="1.0" encoding="utf-8"?>
<sst xmlns="http://schemas.openxmlformats.org/spreadsheetml/2006/main" count="910" uniqueCount="136">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</sst>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45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 by day</a:t>
            </a:r>
            <a:r>
              <a:rPr lang="en-US" baseline="0"/>
              <a:t> (mins)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Summary!$C$2:$K$2</c:f>
              <c:numCache>
                <c:formatCode>General</c:formatCode>
                <c:ptCount val="9"/>
                <c:pt idx="0">
                  <c:v>40</c:v>
                </c:pt>
                <c:pt idx="1">
                  <c:v>70</c:v>
                </c:pt>
                <c:pt idx="2">
                  <c:v>45</c:v>
                </c:pt>
                <c:pt idx="3">
                  <c:v>70</c:v>
                </c:pt>
                <c:pt idx="4">
                  <c:v>75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Summary!$C$3:$K$3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Summary!$C$4:$K$4</c:f>
              <c:numCache>
                <c:formatCode>General</c:formatCode>
                <c:ptCount val="9"/>
                <c:pt idx="0">
                  <c:v>40</c:v>
                </c:pt>
                <c:pt idx="1">
                  <c:v>40</c:v>
                </c:pt>
                <c:pt idx="2">
                  <c:v>10</c:v>
                </c:pt>
                <c:pt idx="3">
                  <c:v>10</c:v>
                </c:pt>
                <c:pt idx="4">
                  <c:v>35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Summary!$M$2:$M$4</c:f>
              <c:numCache>
                <c:formatCode>0%</c:formatCode>
                <c:ptCount val="3"/>
                <c:pt idx="0">
                  <c:v>0.6767676767676768</c:v>
                </c:pt>
                <c:pt idx="1">
                  <c:v>0.15656565656565657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15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167640</xdr:rowOff>
    </xdr:from>
    <xdr:to>
      <xdr:col>3</xdr:col>
      <xdr:colOff>801052</xdr:colOff>
      <xdr:row>9</xdr:row>
      <xdr:rowOff>247570</xdr:rowOff>
    </xdr:to>
    <xdr:sp macro="" textlink="">
      <xdr:nvSpPr>
        <xdr:cNvPr id="59" name="Rectangle 58"/>
        <xdr:cNvSpPr/>
      </xdr:nvSpPr>
      <xdr:spPr>
        <a:xfrm>
          <a:off x="2242574" y="2362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45</xdr:row>
      <xdr:rowOff>58064</xdr:rowOff>
    </xdr:from>
    <xdr:to>
      <xdr:col>3</xdr:col>
      <xdr:colOff>841328</xdr:colOff>
      <xdr:row>45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49530</xdr:rowOff>
    </xdr:from>
    <xdr:to>
      <xdr:col>3</xdr:col>
      <xdr:colOff>838387</xdr:colOff>
      <xdr:row>43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74399</xdr:rowOff>
    </xdr:from>
    <xdr:to>
      <xdr:col>11</xdr:col>
      <xdr:colOff>230039</xdr:colOff>
      <xdr:row>43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46634</xdr:rowOff>
    </xdr:from>
    <xdr:to>
      <xdr:col>3</xdr:col>
      <xdr:colOff>841328</xdr:colOff>
      <xdr:row>42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135255</xdr:rowOff>
    </xdr:from>
    <xdr:to>
      <xdr:col>3</xdr:col>
      <xdr:colOff>838387</xdr:colOff>
      <xdr:row>44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44</xdr:row>
      <xdr:rowOff>43919</xdr:rowOff>
    </xdr:from>
    <xdr:to>
      <xdr:col>11</xdr:col>
      <xdr:colOff>382439</xdr:colOff>
      <xdr:row>44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61874</xdr:rowOff>
    </xdr:from>
    <xdr:to>
      <xdr:col>3</xdr:col>
      <xdr:colOff>841328</xdr:colOff>
      <xdr:row>41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196319</xdr:rowOff>
    </xdr:from>
    <xdr:to>
      <xdr:col>11</xdr:col>
      <xdr:colOff>534839</xdr:colOff>
      <xdr:row>44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115214</xdr:rowOff>
    </xdr:from>
    <xdr:to>
      <xdr:col>11</xdr:col>
      <xdr:colOff>535400</xdr:colOff>
      <xdr:row>46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91440</xdr:rowOff>
    </xdr:from>
    <xdr:to>
      <xdr:col>11</xdr:col>
      <xdr:colOff>538008</xdr:colOff>
      <xdr:row>43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5819</xdr:rowOff>
    </xdr:from>
    <xdr:to>
      <xdr:col>12</xdr:col>
      <xdr:colOff>77639</xdr:colOff>
      <xdr:row>45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84734</xdr:rowOff>
    </xdr:from>
    <xdr:to>
      <xdr:col>12</xdr:col>
      <xdr:colOff>78200</xdr:colOff>
      <xdr:row>47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158219</xdr:rowOff>
    </xdr:from>
    <xdr:to>
      <xdr:col>12</xdr:col>
      <xdr:colOff>230039</xdr:colOff>
      <xdr:row>47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54254</xdr:rowOff>
    </xdr:from>
    <xdr:to>
      <xdr:col>12</xdr:col>
      <xdr:colOff>230600</xdr:colOff>
      <xdr:row>48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213360</xdr:rowOff>
    </xdr:from>
    <xdr:to>
      <xdr:col>12</xdr:col>
      <xdr:colOff>233208</xdr:colOff>
      <xdr:row>44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127739</xdr:rowOff>
    </xdr:from>
    <xdr:to>
      <xdr:col>12</xdr:col>
      <xdr:colOff>382439</xdr:colOff>
      <xdr:row>48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49</xdr:row>
      <xdr:rowOff>23774</xdr:rowOff>
    </xdr:from>
    <xdr:to>
      <xdr:col>12</xdr:col>
      <xdr:colOff>383000</xdr:colOff>
      <xdr:row>49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22860</xdr:rowOff>
    </xdr:from>
    <xdr:to>
      <xdr:col>12</xdr:col>
      <xdr:colOff>385608</xdr:colOff>
      <xdr:row>45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49530</xdr:rowOff>
    </xdr:from>
    <xdr:to>
      <xdr:col>3</xdr:col>
      <xdr:colOff>838387</xdr:colOff>
      <xdr:row>8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135255</xdr:rowOff>
    </xdr:from>
    <xdr:to>
      <xdr:col>3</xdr:col>
      <xdr:colOff>838387</xdr:colOff>
      <xdr:row>9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733271</xdr:colOff>
      <xdr:row>41</xdr:row>
      <xdr:rowOff>51539</xdr:rowOff>
    </xdr:from>
    <xdr:to>
      <xdr:col>3</xdr:col>
      <xdr:colOff>810909</xdr:colOff>
      <xdr:row>41</xdr:row>
      <xdr:rowOff>132250</xdr:rowOff>
    </xdr:to>
    <xdr:sp macro="" textlink="">
      <xdr:nvSpPr>
        <xdr:cNvPr id="25" name="Oval 24"/>
        <xdr:cNvSpPr/>
      </xdr:nvSpPr>
      <xdr:spPr>
        <a:xfrm>
          <a:off x="2242031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732990</xdr:colOff>
      <xdr:row>43</xdr:row>
      <xdr:rowOff>61874</xdr:rowOff>
    </xdr:from>
    <xdr:to>
      <xdr:col>3</xdr:col>
      <xdr:colOff>811190</xdr:colOff>
      <xdr:row>43</xdr:row>
      <xdr:rowOff>134307</xdr:rowOff>
    </xdr:to>
    <xdr:sp macro="" textlink="">
      <xdr:nvSpPr>
        <xdr:cNvPr id="26" name="Isosceles Triangle 25"/>
        <xdr:cNvSpPr/>
      </xdr:nvSpPr>
      <xdr:spPr>
        <a:xfrm>
          <a:off x="2241750" y="1799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735931</xdr:colOff>
      <xdr:row>42</xdr:row>
      <xdr:rowOff>205740</xdr:rowOff>
    </xdr:from>
    <xdr:to>
      <xdr:col>3</xdr:col>
      <xdr:colOff>808249</xdr:colOff>
      <xdr:row>42</xdr:row>
      <xdr:rowOff>285670</xdr:rowOff>
    </xdr:to>
    <xdr:sp macro="" textlink="">
      <xdr:nvSpPr>
        <xdr:cNvPr id="27" name="Rectangle 26"/>
        <xdr:cNvSpPr/>
      </xdr:nvSpPr>
      <xdr:spPr>
        <a:xfrm>
          <a:off x="2244691" y="14859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152401</xdr:colOff>
      <xdr:row>46</xdr:row>
      <xdr:rowOff>74399</xdr:rowOff>
    </xdr:from>
    <xdr:to>
      <xdr:col>10</xdr:col>
      <xdr:colOff>230039</xdr:colOff>
      <xdr:row>46</xdr:row>
      <xdr:rowOff>155110</xdr:rowOff>
    </xdr:to>
    <xdr:sp macro="" textlink="">
      <xdr:nvSpPr>
        <xdr:cNvPr id="28" name="Oval 27"/>
        <xdr:cNvSpPr/>
      </xdr:nvSpPr>
      <xdr:spPr>
        <a:xfrm>
          <a:off x="81305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152400</xdr:colOff>
      <xdr:row>47</xdr:row>
      <xdr:rowOff>153314</xdr:rowOff>
    </xdr:from>
    <xdr:to>
      <xdr:col>10</xdr:col>
      <xdr:colOff>230600</xdr:colOff>
      <xdr:row>48</xdr:row>
      <xdr:rowOff>42867</xdr:rowOff>
    </xdr:to>
    <xdr:sp macro="" textlink="">
      <xdr:nvSpPr>
        <xdr:cNvPr id="29" name="Isosceles Triangle 28"/>
        <xdr:cNvSpPr/>
      </xdr:nvSpPr>
      <xdr:spPr>
        <a:xfrm>
          <a:off x="81305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160890</xdr:colOff>
      <xdr:row>43</xdr:row>
      <xdr:rowOff>152400</xdr:rowOff>
    </xdr:from>
    <xdr:to>
      <xdr:col>10</xdr:col>
      <xdr:colOff>233208</xdr:colOff>
      <xdr:row>45</xdr:row>
      <xdr:rowOff>49450</xdr:rowOff>
    </xdr:to>
    <xdr:sp macro="" textlink="">
      <xdr:nvSpPr>
        <xdr:cNvPr id="30" name="Rectangle 29"/>
        <xdr:cNvSpPr/>
      </xdr:nvSpPr>
      <xdr:spPr>
        <a:xfrm>
          <a:off x="81390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304801</xdr:colOff>
      <xdr:row>47</xdr:row>
      <xdr:rowOff>43919</xdr:rowOff>
    </xdr:from>
    <xdr:to>
      <xdr:col>10</xdr:col>
      <xdr:colOff>382439</xdr:colOff>
      <xdr:row>47</xdr:row>
      <xdr:rowOff>124630</xdr:rowOff>
    </xdr:to>
    <xdr:sp macro="" textlink="">
      <xdr:nvSpPr>
        <xdr:cNvPr id="31" name="Oval 30"/>
        <xdr:cNvSpPr/>
      </xdr:nvSpPr>
      <xdr:spPr>
        <a:xfrm>
          <a:off x="82829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304800</xdr:colOff>
      <xdr:row>48</xdr:row>
      <xdr:rowOff>122834</xdr:rowOff>
    </xdr:from>
    <xdr:to>
      <xdr:col>10</xdr:col>
      <xdr:colOff>383000</xdr:colOff>
      <xdr:row>49</xdr:row>
      <xdr:rowOff>12387</xdr:rowOff>
    </xdr:to>
    <xdr:sp macro="" textlink="">
      <xdr:nvSpPr>
        <xdr:cNvPr id="32" name="Isosceles Triangle 31"/>
        <xdr:cNvSpPr/>
      </xdr:nvSpPr>
      <xdr:spPr>
        <a:xfrm>
          <a:off x="82829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313290</xdr:colOff>
      <xdr:row>45</xdr:row>
      <xdr:rowOff>121920</xdr:rowOff>
    </xdr:from>
    <xdr:to>
      <xdr:col>10</xdr:col>
      <xdr:colOff>385608</xdr:colOff>
      <xdr:row>46</xdr:row>
      <xdr:rowOff>18970</xdr:rowOff>
    </xdr:to>
    <xdr:sp macro="" textlink="">
      <xdr:nvSpPr>
        <xdr:cNvPr id="33" name="Rectangle 32"/>
        <xdr:cNvSpPr/>
      </xdr:nvSpPr>
      <xdr:spPr>
        <a:xfrm>
          <a:off x="82914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457201</xdr:colOff>
      <xdr:row>48</xdr:row>
      <xdr:rowOff>13439</xdr:rowOff>
    </xdr:from>
    <xdr:to>
      <xdr:col>10</xdr:col>
      <xdr:colOff>534839</xdr:colOff>
      <xdr:row>48</xdr:row>
      <xdr:rowOff>94150</xdr:rowOff>
    </xdr:to>
    <xdr:sp macro="" textlink="">
      <xdr:nvSpPr>
        <xdr:cNvPr id="34" name="Oval 33"/>
        <xdr:cNvSpPr/>
      </xdr:nvSpPr>
      <xdr:spPr>
        <a:xfrm>
          <a:off x="84353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457200</xdr:colOff>
      <xdr:row>49</xdr:row>
      <xdr:rowOff>92354</xdr:rowOff>
    </xdr:from>
    <xdr:to>
      <xdr:col>10</xdr:col>
      <xdr:colOff>535400</xdr:colOff>
      <xdr:row>49</xdr:row>
      <xdr:rowOff>164787</xdr:rowOff>
    </xdr:to>
    <xdr:sp macro="" textlink="">
      <xdr:nvSpPr>
        <xdr:cNvPr id="35" name="Isosceles Triangle 34"/>
        <xdr:cNvSpPr/>
      </xdr:nvSpPr>
      <xdr:spPr>
        <a:xfrm>
          <a:off x="84353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465690</xdr:colOff>
      <xdr:row>46</xdr:row>
      <xdr:rowOff>91440</xdr:rowOff>
    </xdr:from>
    <xdr:to>
      <xdr:col>10</xdr:col>
      <xdr:colOff>538008</xdr:colOff>
      <xdr:row>46</xdr:row>
      <xdr:rowOff>171370</xdr:rowOff>
    </xdr:to>
    <xdr:sp macro="" textlink="">
      <xdr:nvSpPr>
        <xdr:cNvPr id="36" name="Rectangle 35"/>
        <xdr:cNvSpPr/>
      </xdr:nvSpPr>
      <xdr:spPr>
        <a:xfrm>
          <a:off x="84438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</xdr:colOff>
      <xdr:row>48</xdr:row>
      <xdr:rowOff>165839</xdr:rowOff>
    </xdr:from>
    <xdr:to>
      <xdr:col>11</xdr:col>
      <xdr:colOff>77639</xdr:colOff>
      <xdr:row>49</xdr:row>
      <xdr:rowOff>63670</xdr:rowOff>
    </xdr:to>
    <xdr:sp macro="" textlink="">
      <xdr:nvSpPr>
        <xdr:cNvPr id="37" name="Oval 36"/>
        <xdr:cNvSpPr/>
      </xdr:nvSpPr>
      <xdr:spPr>
        <a:xfrm>
          <a:off x="8587741" y="2634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0</xdr:colOff>
      <xdr:row>50</xdr:row>
      <xdr:rowOff>61874</xdr:rowOff>
    </xdr:from>
    <xdr:to>
      <xdr:col>11</xdr:col>
      <xdr:colOff>78200</xdr:colOff>
      <xdr:row>50</xdr:row>
      <xdr:rowOff>134307</xdr:rowOff>
    </xdr:to>
    <xdr:sp macro="" textlink="">
      <xdr:nvSpPr>
        <xdr:cNvPr id="38" name="Isosceles Triangle 37"/>
        <xdr:cNvSpPr/>
      </xdr:nvSpPr>
      <xdr:spPr>
        <a:xfrm>
          <a:off x="8587740" y="2896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8490</xdr:colOff>
      <xdr:row>47</xdr:row>
      <xdr:rowOff>60960</xdr:rowOff>
    </xdr:from>
    <xdr:to>
      <xdr:col>11</xdr:col>
      <xdr:colOff>80808</xdr:colOff>
      <xdr:row>47</xdr:row>
      <xdr:rowOff>140890</xdr:rowOff>
    </xdr:to>
    <xdr:sp macro="" textlink="">
      <xdr:nvSpPr>
        <xdr:cNvPr id="39" name="Rectangle 38"/>
        <xdr:cNvSpPr/>
      </xdr:nvSpPr>
      <xdr:spPr>
        <a:xfrm>
          <a:off x="8596230" y="2346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49</xdr:row>
      <xdr:rowOff>135359</xdr:rowOff>
    </xdr:from>
    <xdr:to>
      <xdr:col>11</xdr:col>
      <xdr:colOff>230039</xdr:colOff>
      <xdr:row>50</xdr:row>
      <xdr:rowOff>33190</xdr:rowOff>
    </xdr:to>
    <xdr:sp macro="" textlink="">
      <xdr:nvSpPr>
        <xdr:cNvPr id="40" name="Oval 39"/>
        <xdr:cNvSpPr/>
      </xdr:nvSpPr>
      <xdr:spPr>
        <a:xfrm>
          <a:off x="8740141" y="2787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152400</xdr:colOff>
      <xdr:row>51</xdr:row>
      <xdr:rowOff>31394</xdr:rowOff>
    </xdr:from>
    <xdr:to>
      <xdr:col>11</xdr:col>
      <xdr:colOff>230600</xdr:colOff>
      <xdr:row>51</xdr:row>
      <xdr:rowOff>103827</xdr:rowOff>
    </xdr:to>
    <xdr:sp macro="" textlink="">
      <xdr:nvSpPr>
        <xdr:cNvPr id="41" name="Isosceles Triangle 40"/>
        <xdr:cNvSpPr/>
      </xdr:nvSpPr>
      <xdr:spPr>
        <a:xfrm>
          <a:off x="8740140" y="3048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48</xdr:row>
      <xdr:rowOff>30480</xdr:rowOff>
    </xdr:from>
    <xdr:to>
      <xdr:col>11</xdr:col>
      <xdr:colOff>233208</xdr:colOff>
      <xdr:row>48</xdr:row>
      <xdr:rowOff>110410</xdr:rowOff>
    </xdr:to>
    <xdr:sp macro="" textlink="">
      <xdr:nvSpPr>
        <xdr:cNvPr id="42" name="Rectangle 41"/>
        <xdr:cNvSpPr/>
      </xdr:nvSpPr>
      <xdr:spPr>
        <a:xfrm>
          <a:off x="8748630" y="2499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50</xdr:row>
      <xdr:rowOff>104879</xdr:rowOff>
    </xdr:from>
    <xdr:to>
      <xdr:col>11</xdr:col>
      <xdr:colOff>382439</xdr:colOff>
      <xdr:row>51</xdr:row>
      <xdr:rowOff>2710</xdr:rowOff>
    </xdr:to>
    <xdr:sp macro="" textlink="">
      <xdr:nvSpPr>
        <xdr:cNvPr id="43" name="Oval 42"/>
        <xdr:cNvSpPr/>
      </xdr:nvSpPr>
      <xdr:spPr>
        <a:xfrm>
          <a:off x="8892541" y="2939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52</xdr:row>
      <xdr:rowOff>914</xdr:rowOff>
    </xdr:from>
    <xdr:to>
      <xdr:col>11</xdr:col>
      <xdr:colOff>383000</xdr:colOff>
      <xdr:row>52</xdr:row>
      <xdr:rowOff>73347</xdr:rowOff>
    </xdr:to>
    <xdr:sp macro="" textlink="">
      <xdr:nvSpPr>
        <xdr:cNvPr id="44" name="Isosceles Triangle 43"/>
        <xdr:cNvSpPr/>
      </xdr:nvSpPr>
      <xdr:spPr>
        <a:xfrm>
          <a:off x="8892540" y="3201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49</xdr:row>
      <xdr:rowOff>0</xdr:rowOff>
    </xdr:from>
    <xdr:to>
      <xdr:col>11</xdr:col>
      <xdr:colOff>385608</xdr:colOff>
      <xdr:row>49</xdr:row>
      <xdr:rowOff>79930</xdr:rowOff>
    </xdr:to>
    <xdr:sp macro="" textlink="">
      <xdr:nvSpPr>
        <xdr:cNvPr id="45" name="Rectangle 44"/>
        <xdr:cNvSpPr/>
      </xdr:nvSpPr>
      <xdr:spPr>
        <a:xfrm>
          <a:off x="8901030" y="2651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730931</xdr:colOff>
      <xdr:row>6</xdr:row>
      <xdr:rowOff>51539</xdr:rowOff>
    </xdr:from>
    <xdr:to>
      <xdr:col>3</xdr:col>
      <xdr:colOff>808569</xdr:colOff>
      <xdr:row>6</xdr:row>
      <xdr:rowOff>132250</xdr:rowOff>
    </xdr:to>
    <xdr:sp macro="" textlink="">
      <xdr:nvSpPr>
        <xdr:cNvPr id="23" name="Oval 22"/>
        <xdr:cNvSpPr/>
      </xdr:nvSpPr>
      <xdr:spPr>
        <a:xfrm>
          <a:off x="2239691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730650</xdr:colOff>
      <xdr:row>8</xdr:row>
      <xdr:rowOff>61874</xdr:rowOff>
    </xdr:from>
    <xdr:to>
      <xdr:col>3</xdr:col>
      <xdr:colOff>808850</xdr:colOff>
      <xdr:row>8</xdr:row>
      <xdr:rowOff>134307</xdr:rowOff>
    </xdr:to>
    <xdr:sp macro="" textlink="">
      <xdr:nvSpPr>
        <xdr:cNvPr id="24" name="Isosceles Triangle 23"/>
        <xdr:cNvSpPr/>
      </xdr:nvSpPr>
      <xdr:spPr>
        <a:xfrm>
          <a:off x="2239410" y="1905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733591</xdr:colOff>
      <xdr:row>7</xdr:row>
      <xdr:rowOff>251460</xdr:rowOff>
    </xdr:from>
    <xdr:to>
      <xdr:col>3</xdr:col>
      <xdr:colOff>805909</xdr:colOff>
      <xdr:row>7</xdr:row>
      <xdr:rowOff>331390</xdr:rowOff>
    </xdr:to>
    <xdr:sp macro="" textlink="">
      <xdr:nvSpPr>
        <xdr:cNvPr id="46" name="Rectangle 45"/>
        <xdr:cNvSpPr/>
      </xdr:nvSpPr>
      <xdr:spPr>
        <a:xfrm>
          <a:off x="2242351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tabSelected="1" zoomScaleNormal="100" workbookViewId="0">
      <selection activeCell="I24" sqref="I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127</v>
      </c>
      <c r="B1" s="212"/>
      <c r="C1" s="212"/>
    </row>
    <row r="2" spans="1:10" ht="14.4" customHeight="1" x14ac:dyDescent="0.3">
      <c r="B2" s="261">
        <v>1</v>
      </c>
      <c r="C2" s="261"/>
      <c r="D2" s="53"/>
      <c r="E2" s="257" t="s">
        <v>133</v>
      </c>
      <c r="F2" s="6"/>
      <c r="G2" s="31"/>
    </row>
    <row r="3" spans="1:10" ht="14.4" customHeight="1" x14ac:dyDescent="0.3">
      <c r="B3" s="261"/>
      <c r="C3" s="261"/>
      <c r="D3" s="80"/>
      <c r="E3" s="258" t="s">
        <v>134</v>
      </c>
      <c r="F3" s="6"/>
      <c r="G3" s="31"/>
    </row>
    <row r="4" spans="1:10" ht="14.4" customHeight="1" x14ac:dyDescent="0.3">
      <c r="B4" s="261"/>
      <c r="C4" s="261"/>
      <c r="D4" s="81"/>
      <c r="E4" s="81"/>
    </row>
    <row r="5" spans="1:10" x14ac:dyDescent="0.3">
      <c r="B5" s="212"/>
      <c r="C5" s="212"/>
      <c r="E5" s="222"/>
      <c r="H5" t="s">
        <v>100</v>
      </c>
    </row>
    <row r="6" spans="1:10" x14ac:dyDescent="0.3">
      <c r="B6" s="262" t="s">
        <v>4</v>
      </c>
      <c r="C6" s="262"/>
      <c r="D6" s="209" t="s">
        <v>5</v>
      </c>
      <c r="E6" s="223" t="s">
        <v>6</v>
      </c>
    </row>
    <row r="7" spans="1:10" x14ac:dyDescent="0.3">
      <c r="B7" s="69">
        <v>0.41666666666666669</v>
      </c>
      <c r="C7" s="69">
        <v>0.5</v>
      </c>
      <c r="D7" s="221">
        <v>5</v>
      </c>
      <c r="E7" s="30" t="s">
        <v>132</v>
      </c>
      <c r="H7" t="s">
        <v>102</v>
      </c>
    </row>
    <row r="8" spans="1:10" x14ac:dyDescent="0.3">
      <c r="B8" s="69">
        <f>B7+TIME(0,$D7,0)</f>
        <v>0.4201388888888889</v>
      </c>
      <c r="C8" s="69">
        <f>C7+TIME(0,$D7,0)</f>
        <v>0.50347222222222221</v>
      </c>
      <c r="D8" s="221">
        <v>5</v>
      </c>
      <c r="E8" s="30" t="s">
        <v>73</v>
      </c>
      <c r="H8" t="s">
        <v>102</v>
      </c>
    </row>
    <row r="9" spans="1:10" x14ac:dyDescent="0.3">
      <c r="B9" s="69">
        <f t="shared" ref="B9:B18" si="0">B8+TIME(0,$D8,0)</f>
        <v>0.4236111111111111</v>
      </c>
      <c r="C9" s="69">
        <f t="shared" ref="C9:C18" si="1">C8+TIME(0,$D8,0)</f>
        <v>0.50694444444444442</v>
      </c>
      <c r="D9" s="241">
        <v>15</v>
      </c>
      <c r="E9" s="30" t="s">
        <v>72</v>
      </c>
      <c r="G9" s="53"/>
      <c r="H9" s="53" t="s">
        <v>102</v>
      </c>
      <c r="I9" s="53" t="s">
        <v>103</v>
      </c>
      <c r="J9">
        <f>SUMIF(H$7:H$18,"=p",D$7:D$18)</f>
        <v>40</v>
      </c>
    </row>
    <row r="10" spans="1:10" x14ac:dyDescent="0.3">
      <c r="B10" s="69">
        <f t="shared" si="0"/>
        <v>0.43402777777777779</v>
      </c>
      <c r="C10" s="69">
        <f t="shared" si="1"/>
        <v>0.51736111111111105</v>
      </c>
      <c r="D10" s="241">
        <v>5</v>
      </c>
      <c r="E10" s="161" t="s">
        <v>119</v>
      </c>
      <c r="G10" s="53"/>
      <c r="H10" s="53" t="s">
        <v>101</v>
      </c>
      <c r="I10" t="s">
        <v>101</v>
      </c>
      <c r="J10">
        <f>SUMIF(H$7:H$18,"=t",D$7:D$18)</f>
        <v>30</v>
      </c>
    </row>
    <row r="11" spans="1:10" x14ac:dyDescent="0.3">
      <c r="B11" s="69">
        <f t="shared" si="0"/>
        <v>0.4375</v>
      </c>
      <c r="C11" s="69">
        <f t="shared" si="1"/>
        <v>0.52083333333333326</v>
      </c>
      <c r="D11" s="253">
        <v>5</v>
      </c>
      <c r="E11" s="30" t="s">
        <v>122</v>
      </c>
      <c r="G11" s="53"/>
      <c r="H11" s="53" t="s">
        <v>101</v>
      </c>
      <c r="I11" s="173" t="s">
        <v>102</v>
      </c>
      <c r="J11">
        <f>SUMIF(H$7:H$18,"=a",D$7:D$18)</f>
        <v>40</v>
      </c>
    </row>
    <row r="12" spans="1:10" x14ac:dyDescent="0.3">
      <c r="B12" s="69">
        <f t="shared" si="0"/>
        <v>0.44097222222222221</v>
      </c>
      <c r="C12" s="69">
        <f t="shared" si="1"/>
        <v>0.52430555555555547</v>
      </c>
      <c r="D12" s="241">
        <v>20</v>
      </c>
      <c r="E12" s="161" t="s">
        <v>120</v>
      </c>
      <c r="G12" s="53"/>
      <c r="H12" s="53" t="s">
        <v>101</v>
      </c>
    </row>
    <row r="13" spans="1:10" x14ac:dyDescent="0.3">
      <c r="B13" s="69">
        <f t="shared" si="0"/>
        <v>0.4548611111111111</v>
      </c>
      <c r="C13" s="69">
        <f t="shared" si="1"/>
        <v>0.53819444444444431</v>
      </c>
      <c r="D13" s="254">
        <v>5</v>
      </c>
      <c r="E13" s="30" t="s">
        <v>121</v>
      </c>
      <c r="G13" s="53"/>
      <c r="H13" s="53" t="s">
        <v>102</v>
      </c>
    </row>
    <row r="14" spans="1:10" x14ac:dyDescent="0.3">
      <c r="B14" s="250"/>
      <c r="C14" s="198"/>
      <c r="D14" s="253"/>
      <c r="E14" s="161" t="s">
        <v>130</v>
      </c>
      <c r="G14" s="53"/>
      <c r="H14" s="53" t="s">
        <v>101</v>
      </c>
    </row>
    <row r="15" spans="1:10" x14ac:dyDescent="0.3">
      <c r="B15" s="251">
        <f>B13+TIME(0,$D13,0)</f>
        <v>0.45833333333333331</v>
      </c>
      <c r="C15" s="200">
        <f>C13+TIME(0,$D13,0)</f>
        <v>0.54166666666666652</v>
      </c>
      <c r="D15" s="255">
        <v>40</v>
      </c>
      <c r="E15" s="161" t="s">
        <v>131</v>
      </c>
      <c r="G15" s="53"/>
      <c r="H15" s="53" t="s">
        <v>103</v>
      </c>
    </row>
    <row r="16" spans="1:10" ht="14.4" customHeight="1" x14ac:dyDescent="0.3">
      <c r="B16" s="252"/>
      <c r="C16" s="77"/>
      <c r="D16" s="256"/>
      <c r="E16" s="161" t="s">
        <v>18</v>
      </c>
      <c r="G16" s="53"/>
      <c r="H16" s="53" t="s">
        <v>103</v>
      </c>
    </row>
    <row r="17" spans="1:8" x14ac:dyDescent="0.3">
      <c r="B17" s="69">
        <f>B15+TIME(0,D15,0)</f>
        <v>0.4861111111111111</v>
      </c>
      <c r="C17" s="69">
        <f>C15+TIME(0,D15,0)</f>
        <v>0.56944444444444431</v>
      </c>
      <c r="D17" s="220">
        <v>5</v>
      </c>
      <c r="E17" s="30" t="s">
        <v>13</v>
      </c>
      <c r="H17" t="s">
        <v>102</v>
      </c>
    </row>
    <row r="18" spans="1:8" x14ac:dyDescent="0.3">
      <c r="B18" s="69">
        <f t="shared" si="0"/>
        <v>0.48958333333333331</v>
      </c>
      <c r="C18" s="69">
        <f t="shared" si="1"/>
        <v>0.57291666666666652</v>
      </c>
      <c r="D18" s="221">
        <v>5</v>
      </c>
      <c r="E18" s="30" t="s">
        <v>86</v>
      </c>
      <c r="H18" t="s">
        <v>102</v>
      </c>
    </row>
    <row r="19" spans="1:8" hidden="1" x14ac:dyDescent="0.3">
      <c r="B19" s="212"/>
      <c r="C19" s="79" t="s">
        <v>14</v>
      </c>
      <c r="D19" s="212">
        <f>SUM(D7:D18)</f>
        <v>110</v>
      </c>
    </row>
    <row r="20" spans="1:8" x14ac:dyDescent="0.3">
      <c r="B20" s="212"/>
      <c r="C20" s="212"/>
    </row>
    <row r="21" spans="1:8" x14ac:dyDescent="0.3">
      <c r="B21" s="212"/>
      <c r="C21" s="28"/>
      <c r="D21" s="263" t="s">
        <v>90</v>
      </c>
      <c r="E21" s="263"/>
    </row>
    <row r="22" spans="1:8" x14ac:dyDescent="0.3">
      <c r="B22" s="212"/>
      <c r="C22" s="28"/>
      <c r="D22" s="219"/>
      <c r="E22" s="219"/>
    </row>
    <row r="23" spans="1:8" ht="25.8" x14ac:dyDescent="0.5">
      <c r="B23" s="212"/>
      <c r="C23" s="107"/>
      <c r="D23" s="108" t="s">
        <v>128</v>
      </c>
      <c r="E23" s="211"/>
    </row>
    <row r="24" spans="1:8" x14ac:dyDescent="0.3">
      <c r="B24" s="212"/>
      <c r="C24" s="212"/>
    </row>
    <row r="25" spans="1:8" x14ac:dyDescent="0.3">
      <c r="B25" s="212"/>
      <c r="C25" s="212"/>
      <c r="H25" s="80"/>
    </row>
    <row r="26" spans="1:8" x14ac:dyDescent="0.3">
      <c r="B26" s="212"/>
      <c r="C26" s="212"/>
    </row>
    <row r="27" spans="1:8" x14ac:dyDescent="0.3">
      <c r="B27" s="160"/>
      <c r="C27" s="160"/>
    </row>
    <row r="28" spans="1:8" x14ac:dyDescent="0.3">
      <c r="B28" s="261">
        <v>1</v>
      </c>
      <c r="C28" s="261"/>
      <c r="D28" s="53"/>
      <c r="E28" s="2" t="s">
        <v>88</v>
      </c>
      <c r="F28" s="6"/>
      <c r="G28" s="31"/>
    </row>
    <row r="29" spans="1:8" x14ac:dyDescent="0.3">
      <c r="B29" s="261"/>
      <c r="C29" s="261"/>
      <c r="D29" s="80"/>
      <c r="E29" s="8" t="s">
        <v>89</v>
      </c>
      <c r="F29" s="6"/>
      <c r="G29" s="31"/>
    </row>
    <row r="30" spans="1:8" ht="14.4" customHeight="1" x14ac:dyDescent="0.3">
      <c r="B30" s="261"/>
      <c r="C30" s="261"/>
      <c r="D30" s="81"/>
      <c r="E30" s="29" t="s">
        <v>2</v>
      </c>
    </row>
    <row r="31" spans="1:8" ht="14.4" customHeight="1" x14ac:dyDescent="0.3">
      <c r="A31" t="s">
        <v>114</v>
      </c>
      <c r="B31" s="160"/>
      <c r="C31" s="160"/>
    </row>
    <row r="32" spans="1:8" ht="14.4" customHeight="1" x14ac:dyDescent="0.3">
      <c r="A32" t="s">
        <v>115</v>
      </c>
      <c r="B32" s="160"/>
      <c r="C32" s="160"/>
      <c r="E32" s="160" t="s">
        <v>3</v>
      </c>
      <c r="H32" t="s">
        <v>100</v>
      </c>
    </row>
    <row r="33" spans="2:11" x14ac:dyDescent="0.3">
      <c r="B33" s="262" t="s">
        <v>4</v>
      </c>
      <c r="C33" s="262"/>
      <c r="D33" s="157" t="s">
        <v>5</v>
      </c>
      <c r="E33" s="13" t="s">
        <v>6</v>
      </c>
    </row>
    <row r="34" spans="2:11" x14ac:dyDescent="0.3">
      <c r="B34" s="69">
        <v>0.41666666666666669</v>
      </c>
      <c r="C34" s="69">
        <v>0.5</v>
      </c>
      <c r="D34" s="1">
        <v>5</v>
      </c>
      <c r="E34" s="161" t="s">
        <v>7</v>
      </c>
      <c r="H34" t="s">
        <v>102</v>
      </c>
    </row>
    <row r="35" spans="2:11" x14ac:dyDescent="0.3">
      <c r="B35" s="69">
        <f>B34+TIME(0,$D34,0)</f>
        <v>0.4201388888888889</v>
      </c>
      <c r="C35" s="69">
        <f>C34+TIME(0,$D34,0)</f>
        <v>0.50347222222222221</v>
      </c>
      <c r="D35" s="1">
        <v>5</v>
      </c>
      <c r="E35" s="161" t="s">
        <v>73</v>
      </c>
      <c r="H35" t="s">
        <v>102</v>
      </c>
    </row>
    <row r="36" spans="2:11" x14ac:dyDescent="0.3">
      <c r="B36" s="69">
        <f t="shared" ref="B36" si="2">B35+TIME(0,D35,0)</f>
        <v>0.4236111111111111</v>
      </c>
      <c r="C36" s="69">
        <f t="shared" ref="C36:C41" si="3">C35+TIME(0,$D35,0)</f>
        <v>0.50694444444444442</v>
      </c>
      <c r="D36" s="145">
        <v>15</v>
      </c>
      <c r="E36" s="161" t="s">
        <v>72</v>
      </c>
      <c r="G36" s="53"/>
      <c r="H36" s="53" t="s">
        <v>102</v>
      </c>
    </row>
    <row r="37" spans="2:11" x14ac:dyDescent="0.3">
      <c r="B37" s="69">
        <f t="shared" ref="B37" si="4">B36+TIME(0,D36,0)</f>
        <v>0.43402777777777779</v>
      </c>
      <c r="C37" s="69">
        <f t="shared" si="3"/>
        <v>0.51736111111111105</v>
      </c>
      <c r="D37" s="145">
        <v>5</v>
      </c>
      <c r="E37" s="161" t="s">
        <v>122</v>
      </c>
      <c r="G37" s="53"/>
      <c r="H37" s="53" t="s">
        <v>101</v>
      </c>
    </row>
    <row r="38" spans="2:11" x14ac:dyDescent="0.3">
      <c r="B38" s="72"/>
      <c r="C38" s="72"/>
      <c r="D38" s="158"/>
      <c r="E38" s="51"/>
      <c r="G38" s="53"/>
      <c r="H38" s="53"/>
    </row>
    <row r="39" spans="2:11" x14ac:dyDescent="0.3">
      <c r="B39" s="158"/>
      <c r="C39" s="158"/>
      <c r="D39" s="158"/>
      <c r="E39" s="52" t="s">
        <v>9</v>
      </c>
      <c r="G39" s="53"/>
      <c r="H39" s="53"/>
    </row>
    <row r="40" spans="2:11" x14ac:dyDescent="0.3">
      <c r="B40" s="69">
        <f>B37+TIME(0,D37,0)</f>
        <v>0.4375</v>
      </c>
      <c r="C40" s="69">
        <f>C37+TIME(0,$D37,0)</f>
        <v>0.52083333333333326</v>
      </c>
      <c r="D40" s="170">
        <v>5</v>
      </c>
      <c r="E40" s="55" t="s">
        <v>119</v>
      </c>
      <c r="G40" s="53"/>
      <c r="H40" s="53" t="s">
        <v>101</v>
      </c>
    </row>
    <row r="41" spans="2:11" x14ac:dyDescent="0.3">
      <c r="B41" s="69">
        <f t="shared" ref="B41" si="5">B40+TIME(0,D40,0)</f>
        <v>0.44097222222222221</v>
      </c>
      <c r="C41" s="69">
        <f t="shared" si="3"/>
        <v>0.52430555555555547</v>
      </c>
      <c r="D41" s="145">
        <v>20</v>
      </c>
      <c r="E41" s="55" t="s">
        <v>120</v>
      </c>
      <c r="G41" s="53"/>
      <c r="H41" s="53" t="s">
        <v>101</v>
      </c>
    </row>
    <row r="42" spans="2:11" x14ac:dyDescent="0.3">
      <c r="B42" s="72"/>
      <c r="C42" s="72"/>
      <c r="D42" s="158"/>
      <c r="E42" s="51"/>
      <c r="G42" s="53"/>
      <c r="H42" s="53"/>
      <c r="I42" s="53" t="s">
        <v>103</v>
      </c>
      <c r="J42">
        <f ca="1">SUMIF(H$34:H$52,"=p",D$34:D$51)</f>
        <v>45</v>
      </c>
      <c r="K42" s="53"/>
    </row>
    <row r="43" spans="2:11" x14ac:dyDescent="0.3">
      <c r="B43" s="72"/>
      <c r="C43" s="72"/>
      <c r="D43" s="158"/>
      <c r="E43" s="159" t="s">
        <v>11</v>
      </c>
      <c r="G43" s="53"/>
      <c r="H43" s="53"/>
      <c r="I43" t="s">
        <v>101</v>
      </c>
      <c r="J43">
        <f>SUMIF(H$34:H$52,"=T",D$34:D$52)</f>
        <v>30</v>
      </c>
      <c r="K43" s="53"/>
    </row>
    <row r="44" spans="2:11" s="173" customFormat="1" ht="14.4" customHeight="1" x14ac:dyDescent="0.3">
      <c r="B44" s="99">
        <f>B41+TIME(0,D41,0)</f>
        <v>0.4548611111111111</v>
      </c>
      <c r="C44" s="99">
        <f>C41+TIME(0,$D41,0)</f>
        <v>0.53819444444444431</v>
      </c>
      <c r="D44" s="171">
        <v>5</v>
      </c>
      <c r="E44" s="172" t="s">
        <v>121</v>
      </c>
      <c r="G44" s="174"/>
      <c r="H44" s="174" t="s">
        <v>103</v>
      </c>
      <c r="I44" s="173" t="s">
        <v>102</v>
      </c>
      <c r="J44" s="173">
        <f>SUMIF(H$34:H$51,"=A",D$34:D$51)</f>
        <v>35</v>
      </c>
      <c r="K44" s="174"/>
    </row>
    <row r="45" spans="2:11" s="173" customFormat="1" ht="14.4" customHeight="1" x14ac:dyDescent="0.3">
      <c r="B45" s="202"/>
      <c r="C45" s="202"/>
      <c r="D45" s="203"/>
      <c r="E45" s="206"/>
      <c r="G45" s="174"/>
      <c r="H45" s="174"/>
      <c r="K45" s="174"/>
    </row>
    <row r="46" spans="2:11" s="173" customFormat="1" ht="14.4" customHeight="1" x14ac:dyDescent="0.3">
      <c r="B46" s="204"/>
      <c r="C46" s="204"/>
      <c r="D46" s="205"/>
      <c r="E46" s="144" t="s">
        <v>9</v>
      </c>
      <c r="G46" s="174"/>
      <c r="H46" s="174"/>
      <c r="K46" s="174"/>
    </row>
    <row r="47" spans="2:11" s="173" customFormat="1" ht="44.4" customHeight="1" x14ac:dyDescent="0.3">
      <c r="B47" s="184">
        <f>B44+TIME(0,$D44,0)</f>
        <v>0.45833333333333331</v>
      </c>
      <c r="C47" s="184">
        <f>C44+TIME(0,$D44,0)</f>
        <v>0.54166666666666652</v>
      </c>
      <c r="D47" s="169">
        <v>40</v>
      </c>
      <c r="E47" s="168" t="s">
        <v>123</v>
      </c>
      <c r="G47" s="174"/>
      <c r="H47" s="174" t="s">
        <v>103</v>
      </c>
      <c r="I47" s="174"/>
      <c r="K47" s="174"/>
    </row>
    <row r="48" spans="2:11" x14ac:dyDescent="0.3">
      <c r="B48" s="74"/>
      <c r="C48" s="75"/>
      <c r="D48" s="11"/>
      <c r="E48" s="159"/>
      <c r="G48" s="53"/>
      <c r="H48" s="53"/>
    </row>
    <row r="49" spans="1:19" x14ac:dyDescent="0.3">
      <c r="B49" s="74"/>
      <c r="C49" s="76"/>
      <c r="D49" s="14"/>
      <c r="E49" s="175" t="s">
        <v>11</v>
      </c>
    </row>
    <row r="50" spans="1:19" x14ac:dyDescent="0.3">
      <c r="B50" s="73">
        <f>B47+TIME(0,$D47,0)</f>
        <v>0.4861111111111111</v>
      </c>
      <c r="C50" s="73">
        <f>C47+TIME(0,$D47,0)</f>
        <v>0.56944444444444431</v>
      </c>
      <c r="D50" s="163">
        <v>5</v>
      </c>
      <c r="E50" s="46" t="s">
        <v>13</v>
      </c>
      <c r="H50" t="s">
        <v>102</v>
      </c>
    </row>
    <row r="51" spans="1:19" x14ac:dyDescent="0.3">
      <c r="B51" s="73">
        <f>B50+TIME(0,$D50,0)</f>
        <v>0.48958333333333331</v>
      </c>
      <c r="C51" s="183">
        <f>C50+TIME(0,$D50,0)</f>
        <v>0.57291666666666652</v>
      </c>
      <c r="D51" s="1">
        <v>5</v>
      </c>
      <c r="E51" s="161" t="s">
        <v>86</v>
      </c>
      <c r="H51" t="s">
        <v>102</v>
      </c>
    </row>
    <row r="52" spans="1:19" hidden="1" x14ac:dyDescent="0.3">
      <c r="B52" s="160"/>
      <c r="C52" s="79" t="s">
        <v>14</v>
      </c>
      <c r="D52" s="160">
        <f>SUM(D34:D51)</f>
        <v>110</v>
      </c>
    </row>
    <row r="53" spans="1:19" x14ac:dyDescent="0.3">
      <c r="B53" s="160"/>
      <c r="C53" s="160"/>
    </row>
    <row r="54" spans="1:19" x14ac:dyDescent="0.3">
      <c r="B54" s="160"/>
      <c r="C54" s="28"/>
      <c r="D54" s="263" t="s">
        <v>90</v>
      </c>
      <c r="E54" s="263"/>
    </row>
    <row r="55" spans="1:19" x14ac:dyDescent="0.3">
      <c r="B55" s="160"/>
      <c r="C55" s="28"/>
      <c r="D55" s="162"/>
      <c r="E55" s="162"/>
    </row>
    <row r="56" spans="1:19" ht="15" customHeight="1" x14ac:dyDescent="0.5">
      <c r="B56" s="160"/>
      <c r="C56" s="107"/>
      <c r="D56" s="108" t="s">
        <v>124</v>
      </c>
      <c r="E56" s="159"/>
    </row>
    <row r="57" spans="1:19" x14ac:dyDescent="0.3">
      <c r="B57" s="160"/>
      <c r="C57" s="160"/>
    </row>
    <row r="58" spans="1:19" s="106" customFormat="1" x14ac:dyDescent="0.3">
      <c r="B58" s="14"/>
      <c r="C58" s="14"/>
      <c r="I58"/>
      <c r="J58"/>
      <c r="K58" s="152" t="s">
        <v>87</v>
      </c>
      <c r="L58"/>
      <c r="M58"/>
      <c r="N58"/>
      <c r="O58"/>
      <c r="P58"/>
      <c r="Q58"/>
      <c r="R58"/>
      <c r="S58"/>
    </row>
    <row r="59" spans="1:19" x14ac:dyDescent="0.3">
      <c r="A59" s="105" t="s">
        <v>55</v>
      </c>
      <c r="K59" s="151">
        <v>0.41666666666666669</v>
      </c>
      <c r="L59" s="150">
        <v>10</v>
      </c>
    </row>
    <row r="60" spans="1:19" x14ac:dyDescent="0.3">
      <c r="A60" t="s">
        <v>56</v>
      </c>
      <c r="K60" s="78">
        <f>K59+TIME(0,L59,0)</f>
        <v>0.4236111111111111</v>
      </c>
    </row>
    <row r="61" spans="1:19" x14ac:dyDescent="0.3">
      <c r="A61" t="s">
        <v>57</v>
      </c>
    </row>
    <row r="62" spans="1:19" s="106" customFormat="1" x14ac:dyDescent="0.3">
      <c r="B62" s="14"/>
      <c r="C62" s="14"/>
    </row>
    <row r="63" spans="1:19" x14ac:dyDescent="0.3">
      <c r="A63" t="s">
        <v>118</v>
      </c>
    </row>
    <row r="64" spans="1:19" x14ac:dyDescent="0.3">
      <c r="B64" s="261">
        <v>1</v>
      </c>
      <c r="C64" s="261"/>
      <c r="D64" s="53"/>
      <c r="E64" s="2" t="s">
        <v>88</v>
      </c>
      <c r="F64" s="6"/>
      <c r="G64" s="31"/>
    </row>
    <row r="65" spans="1:12" x14ac:dyDescent="0.3">
      <c r="B65" s="261"/>
      <c r="C65" s="261"/>
      <c r="D65" s="80"/>
      <c r="E65" s="8" t="s">
        <v>89</v>
      </c>
      <c r="F65" s="6"/>
      <c r="G65" s="31"/>
    </row>
    <row r="66" spans="1:12" ht="14.4" customHeight="1" x14ac:dyDescent="0.3">
      <c r="B66" s="261"/>
      <c r="C66" s="261"/>
      <c r="D66" s="81"/>
      <c r="E66" s="29" t="s">
        <v>2</v>
      </c>
    </row>
    <row r="67" spans="1:12" ht="14.4" customHeight="1" x14ac:dyDescent="0.3">
      <c r="A67" t="s">
        <v>114</v>
      </c>
      <c r="B67" s="62"/>
      <c r="C67" s="62"/>
    </row>
    <row r="68" spans="1:12" ht="14.4" customHeight="1" x14ac:dyDescent="0.3">
      <c r="A68" t="s">
        <v>115</v>
      </c>
      <c r="B68" s="87"/>
      <c r="C68" s="87"/>
      <c r="E68" s="62" t="s">
        <v>3</v>
      </c>
      <c r="H68" t="s">
        <v>100</v>
      </c>
    </row>
    <row r="69" spans="1:12" x14ac:dyDescent="0.3">
      <c r="B69" s="262" t="s">
        <v>4</v>
      </c>
      <c r="C69" s="262"/>
      <c r="D69" s="61" t="s">
        <v>5</v>
      </c>
      <c r="E69" s="13" t="s">
        <v>6</v>
      </c>
    </row>
    <row r="70" spans="1:12" x14ac:dyDescent="0.3">
      <c r="B70" s="69">
        <v>0.41666666666666669</v>
      </c>
      <c r="C70" s="69">
        <v>0.5</v>
      </c>
      <c r="D70" s="1">
        <v>10</v>
      </c>
      <c r="E70" s="63" t="s">
        <v>7</v>
      </c>
      <c r="H70" t="s">
        <v>101</v>
      </c>
    </row>
    <row r="71" spans="1:12" x14ac:dyDescent="0.3">
      <c r="B71" s="69">
        <f>B70+TIME(0,$D70,0)</f>
        <v>0.4236111111111111</v>
      </c>
      <c r="C71" s="69">
        <f>C70+TIME(0,$D70,0)</f>
        <v>0.50694444444444442</v>
      </c>
      <c r="D71" s="1">
        <v>10</v>
      </c>
      <c r="E71" s="63" t="s">
        <v>73</v>
      </c>
      <c r="H71" t="s">
        <v>102</v>
      </c>
    </row>
    <row r="72" spans="1:12" x14ac:dyDescent="0.3">
      <c r="B72" s="69">
        <f t="shared" ref="B72:B73" si="6">B71+TIME(0,D71,0)</f>
        <v>0.43055555555555552</v>
      </c>
      <c r="C72" s="69">
        <f t="shared" ref="C72:C73" si="7">C71+TIME(0,$D71,0)</f>
        <v>0.51388888888888884</v>
      </c>
      <c r="D72" s="145">
        <v>15</v>
      </c>
      <c r="E72" s="63" t="s">
        <v>72</v>
      </c>
      <c r="G72" s="53"/>
      <c r="H72" s="53" t="s">
        <v>102</v>
      </c>
    </row>
    <row r="73" spans="1:12" x14ac:dyDescent="0.3">
      <c r="B73" s="69">
        <f t="shared" si="6"/>
        <v>0.44097222222222221</v>
      </c>
      <c r="C73" s="69">
        <f t="shared" si="7"/>
        <v>0.52430555555555547</v>
      </c>
      <c r="D73" s="49">
        <v>5</v>
      </c>
      <c r="E73" s="48" t="s">
        <v>94</v>
      </c>
      <c r="G73" s="53"/>
      <c r="H73" s="53" t="s">
        <v>101</v>
      </c>
      <c r="L73" s="70"/>
    </row>
    <row r="74" spans="1:12" x14ac:dyDescent="0.3">
      <c r="B74" s="72"/>
      <c r="C74" s="72"/>
      <c r="D74" s="64"/>
      <c r="E74" s="51"/>
      <c r="G74" s="53"/>
      <c r="H74" s="53"/>
      <c r="I74" s="53" t="s">
        <v>103</v>
      </c>
      <c r="J74">
        <f>SUMIF(H$70:H$82,"=p",D$70:D$82)</f>
        <v>50</v>
      </c>
      <c r="K74" s="53"/>
    </row>
    <row r="75" spans="1:12" x14ac:dyDescent="0.3">
      <c r="B75" s="72"/>
      <c r="C75" s="72"/>
      <c r="D75" s="64"/>
      <c r="E75" s="52" t="s">
        <v>9</v>
      </c>
      <c r="G75" s="53"/>
      <c r="H75" s="53"/>
      <c r="I75" t="s">
        <v>101</v>
      </c>
      <c r="J75">
        <f>SUMIF(H$70:H$82,"=T",D$70:D$82)</f>
        <v>15</v>
      </c>
      <c r="K75" s="53"/>
    </row>
    <row r="76" spans="1:12" x14ac:dyDescent="0.3">
      <c r="B76" s="73">
        <f>B73+TIME(0,$D73,0)</f>
        <v>0.44444444444444442</v>
      </c>
      <c r="C76" s="73">
        <f>C73+TIME(0,$D73,0)</f>
        <v>0.52777777777777768</v>
      </c>
      <c r="D76" s="50">
        <v>30</v>
      </c>
      <c r="E76" s="55" t="s">
        <v>95</v>
      </c>
      <c r="G76" s="53"/>
      <c r="H76" s="53" t="s">
        <v>103</v>
      </c>
      <c r="I76" t="s">
        <v>102</v>
      </c>
      <c r="J76">
        <f>SUMIF(H$70:H$82,"=A",D$70:D$82)</f>
        <v>45</v>
      </c>
      <c r="K76" s="53"/>
    </row>
    <row r="77" spans="1:12" x14ac:dyDescent="0.3">
      <c r="B77" s="73">
        <f>B76+TIME(0,$D76,0)</f>
        <v>0.46527777777777773</v>
      </c>
      <c r="C77" s="73">
        <f>C76+TIME(0,$D76,0)</f>
        <v>0.54861111111111105</v>
      </c>
      <c r="D77" s="1">
        <v>20</v>
      </c>
      <c r="E77" s="55" t="s">
        <v>58</v>
      </c>
      <c r="G77" s="53"/>
      <c r="H77" s="53" t="s">
        <v>103</v>
      </c>
      <c r="I77" s="53"/>
      <c r="K77" s="53"/>
    </row>
    <row r="78" spans="1:12" x14ac:dyDescent="0.3">
      <c r="B78" s="74"/>
      <c r="C78" s="75"/>
      <c r="D78" s="11"/>
      <c r="E78" s="4"/>
      <c r="G78" s="53"/>
      <c r="H78" s="53"/>
    </row>
    <row r="79" spans="1:12" x14ac:dyDescent="0.3">
      <c r="B79" s="74"/>
      <c r="C79" s="76"/>
      <c r="D79" s="14"/>
      <c r="E79" s="4" t="s">
        <v>11</v>
      </c>
    </row>
    <row r="80" spans="1:12" x14ac:dyDescent="0.3">
      <c r="B80" s="73">
        <f>B77+TIME(0,$D77,0)</f>
        <v>0.47916666666666663</v>
      </c>
      <c r="C80" s="73">
        <f>C77+TIME(0,$D77,0)</f>
        <v>0.56249999999999989</v>
      </c>
      <c r="D80" s="68">
        <v>10</v>
      </c>
      <c r="E80" s="45" t="s">
        <v>12</v>
      </c>
      <c r="H80" t="s">
        <v>102</v>
      </c>
    </row>
    <row r="81" spans="1:8" x14ac:dyDescent="0.3">
      <c r="B81" s="73">
        <f>B80+TIME(0,$D80,0)</f>
        <v>0.48611111111111105</v>
      </c>
      <c r="C81" s="73">
        <f>C80+TIME(0,$D80,0)</f>
        <v>0.56944444444444431</v>
      </c>
      <c r="D81" s="1">
        <v>5</v>
      </c>
      <c r="E81" s="46" t="s">
        <v>13</v>
      </c>
      <c r="H81" t="s">
        <v>102</v>
      </c>
    </row>
    <row r="82" spans="1:8" x14ac:dyDescent="0.3">
      <c r="B82" s="73">
        <f>B81+TIME(0,$D81,0)</f>
        <v>0.48958333333333326</v>
      </c>
      <c r="C82" s="73">
        <f>C81+TIME(0,$D81,0)</f>
        <v>0.57291666666666652</v>
      </c>
      <c r="D82" s="145">
        <v>5</v>
      </c>
      <c r="E82" s="135" t="s">
        <v>86</v>
      </c>
      <c r="H82" t="s">
        <v>102</v>
      </c>
    </row>
    <row r="83" spans="1:8" hidden="1" x14ac:dyDescent="0.3">
      <c r="B83" s="62"/>
      <c r="C83" s="79" t="s">
        <v>14</v>
      </c>
      <c r="D83" s="62">
        <f>SUM(D70:D82)</f>
        <v>110</v>
      </c>
    </row>
    <row r="85" spans="1:8" x14ac:dyDescent="0.3">
      <c r="C85" s="28"/>
      <c r="D85" s="263" t="s">
        <v>90</v>
      </c>
      <c r="E85" s="263"/>
    </row>
    <row r="86" spans="1:8" x14ac:dyDescent="0.3">
      <c r="B86" s="101"/>
      <c r="C86" s="28"/>
      <c r="D86" s="103"/>
      <c r="E86" s="103"/>
    </row>
    <row r="87" spans="1:8" ht="15" customHeight="1" x14ac:dyDescent="0.5">
      <c r="B87" s="101"/>
      <c r="C87" s="107"/>
      <c r="D87" s="108" t="s">
        <v>67</v>
      </c>
      <c r="E87" s="102"/>
    </row>
    <row r="88" spans="1:8" s="106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2"/>
      <c r="C91" s="112"/>
    </row>
    <row r="92" spans="1:8" ht="14.4" customHeight="1" x14ac:dyDescent="0.3">
      <c r="B92" s="261">
        <v>1</v>
      </c>
      <c r="C92" s="261"/>
      <c r="D92" s="53"/>
      <c r="E92" s="2" t="s">
        <v>0</v>
      </c>
      <c r="F92" s="6"/>
    </row>
    <row r="93" spans="1:8" ht="14.4" customHeight="1" x14ac:dyDescent="0.3">
      <c r="B93" s="261"/>
      <c r="C93" s="261"/>
      <c r="D93" s="80"/>
      <c r="E93" s="8" t="s">
        <v>1</v>
      </c>
      <c r="F93" s="6"/>
    </row>
    <row r="94" spans="1:8" x14ac:dyDescent="0.3">
      <c r="B94" s="261"/>
      <c r="C94" s="261"/>
      <c r="D94" s="81"/>
      <c r="E94" s="29" t="s">
        <v>2</v>
      </c>
    </row>
    <row r="95" spans="1:8" x14ac:dyDescent="0.3">
      <c r="B95" s="112"/>
      <c r="C95" s="112"/>
    </row>
    <row r="96" spans="1:8" x14ac:dyDescent="0.3">
      <c r="B96" s="112"/>
      <c r="C96" s="112"/>
      <c r="E96" s="112" t="s">
        <v>3</v>
      </c>
    </row>
    <row r="97" spans="2:5" x14ac:dyDescent="0.3">
      <c r="B97" s="262" t="s">
        <v>4</v>
      </c>
      <c r="C97" s="262"/>
      <c r="D97" s="110" t="s">
        <v>5</v>
      </c>
      <c r="E97" s="13" t="s">
        <v>6</v>
      </c>
    </row>
    <row r="98" spans="2:5" x14ac:dyDescent="0.3">
      <c r="B98" s="69">
        <v>0.41666666666666669</v>
      </c>
      <c r="C98" s="69">
        <v>0.5</v>
      </c>
      <c r="D98" s="1">
        <v>10</v>
      </c>
      <c r="E98" s="127" t="s">
        <v>7</v>
      </c>
    </row>
    <row r="99" spans="2:5" x14ac:dyDescent="0.3">
      <c r="B99" s="69">
        <v>0.43055555555555558</v>
      </c>
      <c r="C99" s="69">
        <v>0.52083333333333337</v>
      </c>
      <c r="D99" s="1">
        <v>20</v>
      </c>
      <c r="E99" s="127" t="s">
        <v>79</v>
      </c>
    </row>
    <row r="100" spans="2:5" x14ac:dyDescent="0.3">
      <c r="B100" s="69">
        <v>0.4375</v>
      </c>
      <c r="C100" s="69">
        <v>0.52777777777777779</v>
      </c>
      <c r="D100" s="1">
        <v>10</v>
      </c>
      <c r="E100" s="127" t="s">
        <v>80</v>
      </c>
    </row>
    <row r="101" spans="2:5" x14ac:dyDescent="0.3">
      <c r="B101" s="69">
        <v>0.4513888888888889</v>
      </c>
      <c r="C101" s="71">
        <v>4.1666666666666664E-2</v>
      </c>
      <c r="D101" s="49">
        <v>5</v>
      </c>
      <c r="E101" s="48" t="s">
        <v>8</v>
      </c>
    </row>
    <row r="102" spans="2:5" x14ac:dyDescent="0.3">
      <c r="B102" s="72"/>
      <c r="C102" s="72"/>
      <c r="D102" s="113"/>
      <c r="E102" s="51"/>
    </row>
    <row r="103" spans="2:5" x14ac:dyDescent="0.3">
      <c r="B103" s="72"/>
      <c r="C103" s="72"/>
      <c r="D103" s="113"/>
      <c r="E103" s="52" t="s">
        <v>9</v>
      </c>
    </row>
    <row r="104" spans="2:5" x14ac:dyDescent="0.3">
      <c r="B104" s="73">
        <v>0.4548611111111111</v>
      </c>
      <c r="C104" s="73">
        <v>4.5138888888888888E-2</v>
      </c>
      <c r="D104" s="50">
        <v>30</v>
      </c>
      <c r="E104" s="55" t="s">
        <v>10</v>
      </c>
    </row>
    <row r="105" spans="2:5" x14ac:dyDescent="0.3">
      <c r="B105" s="73">
        <v>0.47569444444444442</v>
      </c>
      <c r="C105" s="69">
        <v>6.5972222222222224E-2</v>
      </c>
      <c r="D105" s="1">
        <v>20</v>
      </c>
      <c r="E105" s="55" t="s">
        <v>58</v>
      </c>
    </row>
    <row r="106" spans="2:5" x14ac:dyDescent="0.3">
      <c r="B106" s="74"/>
      <c r="C106" s="75"/>
      <c r="D106" s="11"/>
      <c r="E106" s="114"/>
    </row>
    <row r="107" spans="2:5" x14ac:dyDescent="0.3">
      <c r="B107" s="74"/>
      <c r="C107" s="76"/>
      <c r="D107" s="14"/>
      <c r="E107" s="114" t="s">
        <v>11</v>
      </c>
    </row>
    <row r="108" spans="2:5" x14ac:dyDescent="0.3">
      <c r="B108" s="73">
        <v>0.48958333333333331</v>
      </c>
      <c r="C108" s="69">
        <v>7.9861111111111105E-2</v>
      </c>
      <c r="D108" s="122">
        <v>10</v>
      </c>
      <c r="E108" s="111" t="s">
        <v>12</v>
      </c>
    </row>
    <row r="109" spans="2:5" x14ac:dyDescent="0.3">
      <c r="B109" s="73">
        <v>0.49652777777777773</v>
      </c>
      <c r="C109" s="69">
        <v>8.6805555555555566E-2</v>
      </c>
      <c r="D109" s="1">
        <v>5</v>
      </c>
      <c r="E109" s="46" t="s">
        <v>13</v>
      </c>
    </row>
    <row r="110" spans="2:5" x14ac:dyDescent="0.3">
      <c r="B110" s="112"/>
      <c r="C110" s="79" t="s">
        <v>14</v>
      </c>
      <c r="D110" s="112">
        <f>SUM(D98:D109)</f>
        <v>110</v>
      </c>
    </row>
    <row r="111" spans="2:5" x14ac:dyDescent="0.3">
      <c r="B111" s="112"/>
      <c r="C111" s="112"/>
    </row>
    <row r="112" spans="2:5" x14ac:dyDescent="0.3">
      <c r="B112" s="112"/>
      <c r="C112" s="28"/>
      <c r="D112" s="263" t="s">
        <v>24</v>
      </c>
      <c r="E112" s="263"/>
    </row>
    <row r="113" spans="2:5" x14ac:dyDescent="0.3">
      <c r="B113" s="112"/>
      <c r="C113" s="28"/>
      <c r="D113" s="121"/>
      <c r="E113" s="121"/>
    </row>
    <row r="114" spans="2:5" ht="25.8" x14ac:dyDescent="0.5">
      <c r="B114" s="112"/>
      <c r="C114" s="107"/>
      <c r="D114" s="108" t="s">
        <v>67</v>
      </c>
      <c r="E114" s="114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P21" sqref="P21"/>
    </sheetView>
  </sheetViews>
  <sheetFormatPr defaultRowHeight="14.4" x14ac:dyDescent="0.3"/>
  <cols>
    <col min="1" max="1" width="38.77734375" bestFit="1" customWidth="1"/>
    <col min="2" max="2" width="5.21875" customWidth="1"/>
    <col min="3" max="11" width="6.21875" customWidth="1"/>
  </cols>
  <sheetData>
    <row r="1" spans="1:13" s="155" customFormat="1" x14ac:dyDescent="0.3">
      <c r="C1" s="155">
        <v>1</v>
      </c>
      <c r="D1" s="155">
        <v>2</v>
      </c>
      <c r="E1" s="155">
        <v>3</v>
      </c>
      <c r="F1" s="155">
        <v>4</v>
      </c>
      <c r="G1" s="155">
        <v>5</v>
      </c>
      <c r="H1" s="155">
        <v>6</v>
      </c>
      <c r="I1" s="155">
        <v>7</v>
      </c>
      <c r="J1" s="155">
        <v>8</v>
      </c>
      <c r="K1" s="155">
        <v>9</v>
      </c>
      <c r="L1" s="155" t="s">
        <v>106</v>
      </c>
      <c r="M1" s="155" t="s">
        <v>107</v>
      </c>
    </row>
    <row r="2" spans="1:13" x14ac:dyDescent="0.3">
      <c r="A2" t="s">
        <v>104</v>
      </c>
      <c r="B2" s="3" t="s">
        <v>108</v>
      </c>
      <c r="C2">
        <f>'DAY 1'!$J9</f>
        <v>40</v>
      </c>
      <c r="D2">
        <f>'DAY 2'!$J9</f>
        <v>70</v>
      </c>
      <c r="E2">
        <f>'DAY 3'!$AC9</f>
        <v>45</v>
      </c>
      <c r="F2">
        <f>'DAY 4'!$X9</f>
        <v>70</v>
      </c>
      <c r="G2">
        <f>'DAY 5'!J9</f>
        <v>75</v>
      </c>
      <c r="H2">
        <f>'DAY 6'!$J9</f>
        <v>95</v>
      </c>
      <c r="I2">
        <f>'DAY 7'!$J9</f>
        <v>90</v>
      </c>
      <c r="J2">
        <f ca="1">'DAY 8'!$N9</f>
        <v>90</v>
      </c>
      <c r="K2">
        <f>'DAY 9'!$J9</f>
        <v>95</v>
      </c>
      <c r="L2">
        <f ca="1">SUM(C2:K2)</f>
        <v>670</v>
      </c>
      <c r="M2" s="156">
        <f ca="1">L2/(110*9)</f>
        <v>0.6767676767676768</v>
      </c>
    </row>
    <row r="3" spans="1:13" x14ac:dyDescent="0.3">
      <c r="A3" t="s">
        <v>111</v>
      </c>
      <c r="B3" s="3" t="s">
        <v>109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5'!J10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>'DAY 9'!$J10</f>
        <v>5</v>
      </c>
      <c r="L3">
        <f t="shared" ref="L3:L4" ca="1" si="0">SUM(C3:K3)</f>
        <v>155</v>
      </c>
      <c r="M3" s="156">
        <f t="shared" ref="M3:M4" ca="1" si="1">L3/(110*9)</f>
        <v>0.15656565656565657</v>
      </c>
    </row>
    <row r="4" spans="1:13" x14ac:dyDescent="0.3">
      <c r="A4" t="s">
        <v>105</v>
      </c>
      <c r="B4" s="3" t="s">
        <v>110</v>
      </c>
      <c r="C4">
        <f>'DAY 1'!$J11</f>
        <v>40</v>
      </c>
      <c r="D4">
        <f>'DAY 2'!$J11</f>
        <v>40</v>
      </c>
      <c r="E4">
        <f>'DAY 3'!$AC11</f>
        <v>10</v>
      </c>
      <c r="F4">
        <f>'DAY 4'!$X11</f>
        <v>10</v>
      </c>
      <c r="G4">
        <f>'DAY 5'!J11</f>
        <v>35</v>
      </c>
      <c r="H4">
        <f>'DAY 6'!$J11</f>
        <v>5</v>
      </c>
      <c r="I4">
        <f>'DAY 7'!$J11</f>
        <v>10</v>
      </c>
      <c r="J4">
        <f ca="1">'DAY 8'!$N11</f>
        <v>5</v>
      </c>
      <c r="K4">
        <f>'DAY 9'!$J11</f>
        <v>10</v>
      </c>
      <c r="L4">
        <f t="shared" ca="1" si="0"/>
        <v>165</v>
      </c>
      <c r="M4" s="156">
        <f t="shared" ca="1" si="1"/>
        <v>0.16666666666666666</v>
      </c>
    </row>
    <row r="7" spans="1:13" x14ac:dyDescent="0.3">
      <c r="C7" t="s">
        <v>113</v>
      </c>
    </row>
    <row r="32" spans="14:14" x14ac:dyDescent="0.3">
      <c r="N32" t="s">
        <v>112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zoomScaleNormal="100" workbookViewId="0">
      <selection activeCell="J14" sqref="J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127</v>
      </c>
      <c r="B1" s="212"/>
      <c r="C1" s="212"/>
      <c r="G1"/>
      <c r="H1"/>
    </row>
    <row r="2" spans="1:10" x14ac:dyDescent="0.3">
      <c r="A2" s="82"/>
      <c r="B2" s="261">
        <v>2</v>
      </c>
      <c r="C2" s="261"/>
      <c r="D2" s="80"/>
      <c r="E2" s="257" t="s">
        <v>133</v>
      </c>
      <c r="G2"/>
      <c r="H2"/>
    </row>
    <row r="3" spans="1:10" x14ac:dyDescent="0.3">
      <c r="A3" s="82"/>
      <c r="B3" s="261"/>
      <c r="C3" s="261"/>
      <c r="D3" s="80"/>
      <c r="E3" s="258" t="s">
        <v>134</v>
      </c>
      <c r="G3"/>
      <c r="H3"/>
    </row>
    <row r="4" spans="1:10" x14ac:dyDescent="0.3">
      <c r="A4" s="83"/>
      <c r="B4" s="261"/>
      <c r="C4" s="261"/>
      <c r="D4" s="81"/>
      <c r="E4" s="81"/>
      <c r="G4"/>
      <c r="H4"/>
    </row>
    <row r="5" spans="1:10" x14ac:dyDescent="0.3">
      <c r="B5" s="212"/>
      <c r="C5" s="212"/>
      <c r="D5" s="53"/>
      <c r="E5" s="222"/>
      <c r="G5"/>
      <c r="H5" t="s">
        <v>100</v>
      </c>
    </row>
    <row r="6" spans="1:10" x14ac:dyDescent="0.3">
      <c r="B6" s="262" t="s">
        <v>4</v>
      </c>
      <c r="C6" s="262"/>
      <c r="D6" s="225" t="s">
        <v>5</v>
      </c>
      <c r="E6" s="226" t="s">
        <v>6</v>
      </c>
      <c r="G6"/>
      <c r="H6"/>
    </row>
    <row r="7" spans="1:10" x14ac:dyDescent="0.3">
      <c r="B7" s="69">
        <v>0.41666666666666669</v>
      </c>
      <c r="C7" s="69">
        <v>0.5</v>
      </c>
      <c r="D7" s="147">
        <v>10</v>
      </c>
      <c r="E7" s="194" t="s">
        <v>83</v>
      </c>
      <c r="G7"/>
      <c r="H7" t="s">
        <v>102</v>
      </c>
    </row>
    <row r="8" spans="1:10" x14ac:dyDescent="0.3">
      <c r="B8" s="77">
        <f t="shared" ref="B8:C10" si="0">B7+TIME(0,$D7,0)</f>
        <v>0.4236111111111111</v>
      </c>
      <c r="C8" s="77">
        <f t="shared" si="0"/>
        <v>0.50694444444444442</v>
      </c>
      <c r="D8" s="147">
        <v>5</v>
      </c>
      <c r="E8" s="195" t="s">
        <v>94</v>
      </c>
      <c r="G8"/>
      <c r="H8" t="s">
        <v>102</v>
      </c>
    </row>
    <row r="9" spans="1:10" x14ac:dyDescent="0.3">
      <c r="A9" s="173"/>
      <c r="B9" s="217">
        <f t="shared" si="0"/>
        <v>0.42708333333333331</v>
      </c>
      <c r="C9" s="217">
        <f t="shared" si="0"/>
        <v>0.51041666666666663</v>
      </c>
      <c r="D9" s="179">
        <v>30</v>
      </c>
      <c r="E9" s="196" t="s">
        <v>95</v>
      </c>
      <c r="G9"/>
      <c r="H9" s="53" t="s">
        <v>103</v>
      </c>
      <c r="I9" s="53" t="s">
        <v>103</v>
      </c>
      <c r="J9">
        <f>SUMIF(H$7:H$16,"=p",D$7:D$16)</f>
        <v>70</v>
      </c>
    </row>
    <row r="10" spans="1:10" ht="28.8" x14ac:dyDescent="0.3">
      <c r="A10" s="173"/>
      <c r="B10" s="217">
        <f t="shared" si="0"/>
        <v>0.44791666666666663</v>
      </c>
      <c r="C10" s="217">
        <f t="shared" si="0"/>
        <v>0.53125</v>
      </c>
      <c r="D10" s="179">
        <v>20</v>
      </c>
      <c r="E10" s="197" t="s">
        <v>125</v>
      </c>
      <c r="G10"/>
      <c r="H10" s="53" t="s">
        <v>103</v>
      </c>
      <c r="I10" t="s">
        <v>101</v>
      </c>
      <c r="J10">
        <f>SUMIF(H$7:H$16,"=t",D$7:D$16)</f>
        <v>0</v>
      </c>
    </row>
    <row r="11" spans="1:10" x14ac:dyDescent="0.3">
      <c r="B11" s="198"/>
      <c r="C11" s="198"/>
      <c r="D11" s="170"/>
      <c r="E11" s="193" t="s">
        <v>21</v>
      </c>
      <c r="G11"/>
      <c r="H11" s="53" t="s">
        <v>103</v>
      </c>
      <c r="I11" s="173" t="s">
        <v>102</v>
      </c>
      <c r="J11">
        <f>SUMIF(H$7:H$16,"=a",D$7:D$16)</f>
        <v>40</v>
      </c>
    </row>
    <row r="12" spans="1:10" x14ac:dyDescent="0.3">
      <c r="B12" s="200">
        <f>B10+TIME(0,$D10,0)</f>
        <v>0.46180555555555552</v>
      </c>
      <c r="C12" s="200">
        <f>C10+TIME(0,$D10,0)</f>
        <v>0.54513888888888884</v>
      </c>
      <c r="D12" s="227">
        <v>20</v>
      </c>
      <c r="E12" s="193" t="s">
        <v>22</v>
      </c>
      <c r="G12"/>
      <c r="H12" s="53" t="s">
        <v>103</v>
      </c>
    </row>
    <row r="13" spans="1:10" x14ac:dyDescent="0.3">
      <c r="B13" s="77"/>
      <c r="C13" s="77"/>
      <c r="D13" s="224"/>
      <c r="E13" s="55" t="s">
        <v>126</v>
      </c>
      <c r="G13"/>
      <c r="H13" s="53" t="s">
        <v>103</v>
      </c>
    </row>
    <row r="14" spans="1:10" x14ac:dyDescent="0.3">
      <c r="B14" s="77">
        <f>B12+TIME(0,D12,0)</f>
        <v>0.47569444444444442</v>
      </c>
      <c r="C14" s="77">
        <f>C12+TIME(0,D12,0)</f>
        <v>0.55902777777777768</v>
      </c>
      <c r="D14" s="260">
        <v>15</v>
      </c>
      <c r="E14" s="194" t="s">
        <v>59</v>
      </c>
      <c r="G14"/>
      <c r="H14" s="174" t="s">
        <v>102</v>
      </c>
      <c r="I14" s="173"/>
      <c r="J14" s="173"/>
    </row>
    <row r="15" spans="1:10" x14ac:dyDescent="0.3">
      <c r="B15" s="248">
        <f t="shared" ref="B15:C16" si="1">B14+TIME(0,$D14,0)</f>
        <v>0.4861111111111111</v>
      </c>
      <c r="C15" s="248">
        <f t="shared" si="1"/>
        <v>0.56944444444444431</v>
      </c>
      <c r="D15" s="145">
        <v>5</v>
      </c>
      <c r="E15" s="259" t="s">
        <v>135</v>
      </c>
      <c r="G15"/>
      <c r="H15" s="174" t="s">
        <v>102</v>
      </c>
      <c r="I15" s="173"/>
      <c r="J15" s="173"/>
    </row>
    <row r="16" spans="1:10" x14ac:dyDescent="0.3">
      <c r="B16" s="248">
        <f t="shared" si="1"/>
        <v>0.48958333333333331</v>
      </c>
      <c r="C16" s="248">
        <f t="shared" si="1"/>
        <v>0.57291666666666652</v>
      </c>
      <c r="D16" s="228">
        <v>5</v>
      </c>
      <c r="E16" s="194" t="s">
        <v>97</v>
      </c>
      <c r="G16"/>
      <c r="H16" s="174" t="s">
        <v>102</v>
      </c>
      <c r="I16" s="173"/>
      <c r="J16" s="173"/>
    </row>
    <row r="17" spans="1:10" hidden="1" x14ac:dyDescent="0.3">
      <c r="A17" s="212"/>
      <c r="B17" s="79"/>
      <c r="C17" s="79" t="s">
        <v>14</v>
      </c>
      <c r="D17" s="212">
        <f>SUM($D7,D11:D13,$D14:$D16)</f>
        <v>55</v>
      </c>
      <c r="G17"/>
      <c r="H17" s="174"/>
      <c r="I17" s="174"/>
      <c r="J17" s="173"/>
    </row>
    <row r="18" spans="1:10" x14ac:dyDescent="0.3">
      <c r="A18" s="212"/>
      <c r="B18" s="79"/>
      <c r="C18" s="79"/>
      <c r="D18" s="212"/>
      <c r="G18"/>
      <c r="H18" s="53"/>
    </row>
    <row r="19" spans="1:10" x14ac:dyDescent="0.3">
      <c r="B19" s="212"/>
      <c r="C19" s="212"/>
      <c r="D19" s="185" t="s">
        <v>90</v>
      </c>
      <c r="E19" s="185"/>
      <c r="G19"/>
      <c r="H19"/>
    </row>
    <row r="20" spans="1:10" x14ac:dyDescent="0.3">
      <c r="B20" s="212"/>
      <c r="C20" s="212"/>
      <c r="G20"/>
      <c r="H20"/>
    </row>
    <row r="21" spans="1:10" x14ac:dyDescent="0.3">
      <c r="B21" s="212"/>
      <c r="C21" s="212"/>
      <c r="D21" s="108" t="s">
        <v>128</v>
      </c>
      <c r="G21"/>
      <c r="H21"/>
    </row>
    <row r="22" spans="1:10" x14ac:dyDescent="0.3">
      <c r="B22" s="212"/>
      <c r="C22" s="212"/>
      <c r="G22"/>
      <c r="H22"/>
    </row>
    <row r="23" spans="1:10" x14ac:dyDescent="0.3">
      <c r="B23" s="212"/>
      <c r="C23" s="212"/>
      <c r="G23"/>
      <c r="H23"/>
    </row>
    <row r="24" spans="1:10" x14ac:dyDescent="0.3">
      <c r="B24" s="212"/>
      <c r="C24" s="212"/>
      <c r="G24"/>
      <c r="H24"/>
    </row>
    <row r="25" spans="1:10" x14ac:dyDescent="0.3">
      <c r="B25" s="212"/>
      <c r="C25" s="212"/>
      <c r="G25"/>
      <c r="H25"/>
    </row>
    <row r="26" spans="1:10" x14ac:dyDescent="0.3">
      <c r="B26" s="212"/>
      <c r="C26" s="212"/>
      <c r="G26"/>
      <c r="H26"/>
    </row>
    <row r="27" spans="1:10" x14ac:dyDescent="0.3">
      <c r="B27" s="212"/>
      <c r="C27" s="212"/>
      <c r="G27"/>
      <c r="H27"/>
    </row>
    <row r="28" spans="1:10" x14ac:dyDescent="0.3">
      <c r="B28" s="212"/>
      <c r="C28" s="212"/>
      <c r="G28"/>
      <c r="H28"/>
    </row>
    <row r="29" spans="1:10" x14ac:dyDescent="0.3">
      <c r="B29" s="212"/>
      <c r="C29" s="212"/>
      <c r="G29"/>
      <c r="H29"/>
    </row>
    <row r="30" spans="1:10" x14ac:dyDescent="0.3">
      <c r="B30" s="212"/>
      <c r="C30" s="212"/>
      <c r="G30"/>
      <c r="H30"/>
    </row>
    <row r="31" spans="1:10" x14ac:dyDescent="0.3">
      <c r="B31" s="212"/>
      <c r="C31" s="212"/>
      <c r="G31"/>
      <c r="H31"/>
    </row>
    <row r="32" spans="1:10" x14ac:dyDescent="0.3">
      <c r="B32" s="160"/>
      <c r="C32" s="160"/>
      <c r="G32"/>
      <c r="H32"/>
    </row>
    <row r="33" spans="1:19" x14ac:dyDescent="0.3">
      <c r="A33" s="82"/>
      <c r="B33" s="261">
        <v>2</v>
      </c>
      <c r="C33" s="261"/>
      <c r="D33" s="2" t="s">
        <v>88</v>
      </c>
      <c r="E33" s="2"/>
      <c r="F33" s="6"/>
      <c r="G33" s="31"/>
      <c r="H33"/>
    </row>
    <row r="34" spans="1:19" x14ac:dyDescent="0.3">
      <c r="A34" s="82"/>
      <c r="B34" s="261"/>
      <c r="C34" s="261"/>
      <c r="D34" s="8" t="s">
        <v>89</v>
      </c>
      <c r="E34" s="8"/>
      <c r="F34" s="6"/>
      <c r="G34" s="31"/>
      <c r="H34"/>
    </row>
    <row r="35" spans="1:19" x14ac:dyDescent="0.3">
      <c r="A35" s="83"/>
      <c r="B35" s="261"/>
      <c r="C35" s="261"/>
      <c r="D35" s="29" t="s">
        <v>2</v>
      </c>
      <c r="E35" s="29"/>
      <c r="G35"/>
      <c r="H35"/>
    </row>
    <row r="36" spans="1:19" ht="14.4" customHeight="1" x14ac:dyDescent="0.3">
      <c r="A36" t="s">
        <v>114</v>
      </c>
      <c r="B36" s="160"/>
      <c r="C36" s="160"/>
      <c r="G36" s="160"/>
      <c r="H36" s="160"/>
    </row>
    <row r="37" spans="1:19" ht="14.4" customHeight="1" x14ac:dyDescent="0.3">
      <c r="A37" t="s">
        <v>116</v>
      </c>
      <c r="B37" s="160"/>
      <c r="C37" s="160"/>
      <c r="E37" s="181" t="s">
        <v>3</v>
      </c>
      <c r="F37" s="27"/>
      <c r="G37" s="27"/>
      <c r="H37" s="27"/>
      <c r="I37" s="27"/>
      <c r="Q37" t="s">
        <v>100</v>
      </c>
    </row>
    <row r="38" spans="1:19" ht="14.4" customHeight="1" x14ac:dyDescent="0.3">
      <c r="B38" s="262" t="s">
        <v>4</v>
      </c>
      <c r="C38" s="262"/>
      <c r="D38" s="157" t="s">
        <v>5</v>
      </c>
      <c r="E38" s="207" t="s">
        <v>6</v>
      </c>
      <c r="F38" s="190"/>
      <c r="G38" s="270"/>
      <c r="H38" s="270"/>
      <c r="I38" s="190"/>
      <c r="J38" s="190"/>
      <c r="K38" s="80"/>
      <c r="L38" s="270"/>
      <c r="M38" s="270"/>
      <c r="N38" s="190"/>
      <c r="O38" s="190"/>
    </row>
    <row r="39" spans="1:19" x14ac:dyDescent="0.3">
      <c r="B39" s="69">
        <v>0.41666666666666669</v>
      </c>
      <c r="C39" s="69">
        <v>0.5</v>
      </c>
      <c r="D39" s="147">
        <v>15</v>
      </c>
      <c r="E39" s="194" t="s">
        <v>83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Q39" t="s">
        <v>102</v>
      </c>
    </row>
    <row r="40" spans="1:19" x14ac:dyDescent="0.3">
      <c r="B40" s="77">
        <f>B39+TIME(0,$D39,0)</f>
        <v>0.42708333333333337</v>
      </c>
      <c r="C40" s="77">
        <f>C39+TIME(0,$D39,0)</f>
        <v>0.51041666666666663</v>
      </c>
      <c r="D40" s="147">
        <v>5</v>
      </c>
      <c r="E40" s="195" t="s">
        <v>94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Q40" t="s">
        <v>102</v>
      </c>
    </row>
    <row r="41" spans="1:19" x14ac:dyDescent="0.3">
      <c r="B41" s="186"/>
      <c r="C41" s="186"/>
      <c r="D41" s="186"/>
      <c r="E41" s="176"/>
      <c r="F41" s="191"/>
      <c r="G41" s="191"/>
      <c r="H41" s="191"/>
      <c r="I41" s="191"/>
      <c r="J41" s="191"/>
      <c r="K41" s="191"/>
      <c r="L41" s="191"/>
      <c r="M41" s="191"/>
      <c r="N41" s="191"/>
      <c r="O41" s="191"/>
    </row>
    <row r="42" spans="1:19" x14ac:dyDescent="0.3">
      <c r="B42" s="180"/>
      <c r="C42" s="180"/>
      <c r="D42" s="93"/>
      <c r="E42" s="177" t="s">
        <v>9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1:19" s="173" customFormat="1" ht="30" customHeight="1" x14ac:dyDescent="0.3">
      <c r="B43" s="167">
        <f>B40+TIME(0,$D40,0)</f>
        <v>0.43055555555555558</v>
      </c>
      <c r="C43" s="182">
        <f>C40+TIME(0,$D40,0)</f>
        <v>0.51388888888888884</v>
      </c>
      <c r="D43" s="179">
        <v>30</v>
      </c>
      <c r="E43" s="196" t="s">
        <v>95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Q43" s="173" t="s">
        <v>103</v>
      </c>
    </row>
    <row r="44" spans="1:19" s="173" customFormat="1" ht="30" customHeight="1" x14ac:dyDescent="0.3">
      <c r="B44" s="167">
        <f>B43+TIME(0,$D43,0)</f>
        <v>0.4513888888888889</v>
      </c>
      <c r="C44" s="167">
        <f>C43+TIME(0,$D43,0)</f>
        <v>0.53472222222222221</v>
      </c>
      <c r="D44" s="179">
        <v>20</v>
      </c>
      <c r="E44" s="197" t="s">
        <v>125</v>
      </c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Q44" s="173" t="s">
        <v>103</v>
      </c>
    </row>
    <row r="45" spans="1:19" x14ac:dyDescent="0.3">
      <c r="B45" s="198"/>
      <c r="C45" s="198"/>
      <c r="D45" s="199"/>
      <c r="E45" s="193" t="s">
        <v>21</v>
      </c>
      <c r="F45" s="178"/>
      <c r="H45" s="188"/>
      <c r="I45" s="178"/>
      <c r="J45" s="178"/>
      <c r="K45" s="80"/>
      <c r="L45" s="188"/>
      <c r="M45" s="188"/>
      <c r="N45" s="178"/>
      <c r="O45" s="189"/>
      <c r="Q45" s="53"/>
      <c r="R45" s="53" t="s">
        <v>103</v>
      </c>
      <c r="S45">
        <f>SUMIF(Q$39:Q$51,"=p",D$39:D$51)</f>
        <v>70</v>
      </c>
    </row>
    <row r="46" spans="1:19" x14ac:dyDescent="0.3">
      <c r="B46" s="200">
        <f>B44+TIME(0,$D44,0)</f>
        <v>0.46527777777777779</v>
      </c>
      <c r="C46" s="200">
        <f>C44+TIME(0,$D44,0)</f>
        <v>0.54861111111111105</v>
      </c>
      <c r="D46" s="201">
        <v>20</v>
      </c>
      <c r="E46" s="193" t="s">
        <v>22</v>
      </c>
      <c r="F46" s="178"/>
      <c r="G46" s="188"/>
      <c r="H46" s="188"/>
      <c r="I46" s="178"/>
      <c r="J46" s="178"/>
      <c r="K46" s="80"/>
      <c r="L46" s="188"/>
      <c r="M46" s="188"/>
      <c r="N46" s="178"/>
      <c r="O46" s="178"/>
      <c r="Q46" s="53" t="s">
        <v>103</v>
      </c>
      <c r="R46" t="s">
        <v>101</v>
      </c>
      <c r="S46">
        <f>SUMIF(Q$39:Q$51,"=T",D$39:D$51)</f>
        <v>0</v>
      </c>
    </row>
    <row r="47" spans="1:19" x14ac:dyDescent="0.3">
      <c r="B47" s="77"/>
      <c r="C47" s="77"/>
      <c r="D47" s="60"/>
      <c r="E47" s="55" t="s">
        <v>126</v>
      </c>
      <c r="F47" s="178"/>
      <c r="G47" s="188"/>
      <c r="H47" s="188"/>
      <c r="I47" s="178"/>
      <c r="J47" s="178"/>
      <c r="K47" s="80"/>
      <c r="L47" s="188"/>
      <c r="M47" s="188"/>
      <c r="N47" s="178"/>
      <c r="O47" s="178"/>
      <c r="Q47" s="53"/>
      <c r="R47" t="s">
        <v>102</v>
      </c>
      <c r="S47">
        <f>SUMIF(Q$39:Q$51,"=A",D$39:D$51)</f>
        <v>40</v>
      </c>
    </row>
    <row r="48" spans="1:19" x14ac:dyDescent="0.3">
      <c r="B48" s="75"/>
      <c r="C48" s="75"/>
      <c r="D48" s="11"/>
      <c r="E48" s="166"/>
      <c r="F48" s="178"/>
      <c r="G48" s="178"/>
      <c r="H48" s="178"/>
      <c r="I48" s="178"/>
      <c r="J48" s="178"/>
      <c r="K48" s="80"/>
      <c r="L48" s="80"/>
      <c r="M48" s="80"/>
      <c r="N48" s="80"/>
      <c r="O48" s="80"/>
    </row>
    <row r="49" spans="1:17" ht="14.4" customHeight="1" x14ac:dyDescent="0.3">
      <c r="B49" s="76"/>
      <c r="C49" s="76"/>
      <c r="D49" s="165"/>
      <c r="E49" s="166" t="s">
        <v>11</v>
      </c>
      <c r="F49" s="187"/>
      <c r="G49" s="187"/>
      <c r="H49" s="187"/>
      <c r="I49" s="187"/>
      <c r="J49" s="178"/>
      <c r="K49" s="80"/>
      <c r="L49" s="80"/>
      <c r="M49" s="80"/>
      <c r="N49" s="80"/>
      <c r="O49" s="80"/>
    </row>
    <row r="50" spans="1:17" ht="14.4" customHeight="1" x14ac:dyDescent="0.3">
      <c r="B50" s="77">
        <f>B46+TIME(0,D46,0)</f>
        <v>0.47916666666666669</v>
      </c>
      <c r="C50" s="77">
        <f>C46+TIME(0,D46,0)</f>
        <v>0.56249999999999989</v>
      </c>
      <c r="D50" s="86">
        <v>15</v>
      </c>
      <c r="E50" s="194" t="s">
        <v>59</v>
      </c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Q50" t="s">
        <v>102</v>
      </c>
    </row>
    <row r="51" spans="1:17" x14ac:dyDescent="0.3">
      <c r="B51" s="77">
        <f t="shared" ref="B51:C51" si="2">B50+TIME(0,$D50,0)</f>
        <v>0.48958333333333337</v>
      </c>
      <c r="C51" s="77">
        <f t="shared" si="2"/>
        <v>0.57291666666666652</v>
      </c>
      <c r="D51" s="85">
        <v>5</v>
      </c>
      <c r="E51" s="194" t="s">
        <v>97</v>
      </c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Q51" t="s">
        <v>102</v>
      </c>
    </row>
    <row r="52" spans="1:17" ht="14.4" hidden="1" customHeight="1" x14ac:dyDescent="0.3">
      <c r="A52" s="160"/>
      <c r="B52" s="79"/>
      <c r="C52" s="79" t="s">
        <v>14</v>
      </c>
      <c r="D52" s="164">
        <f>SUM($D39,D45:D47,$D50:$D51)</f>
        <v>55</v>
      </c>
      <c r="F52" s="80"/>
      <c r="G52" s="178"/>
      <c r="H52" s="178"/>
      <c r="I52" s="178">
        <f>SUM($D39,I45:I47,$D50:$D51)</f>
        <v>35</v>
      </c>
      <c r="J52" s="80"/>
      <c r="K52" s="80"/>
      <c r="L52" s="80"/>
      <c r="M52" s="80"/>
      <c r="N52" s="178">
        <f>SUM($D39,N45:N47,$D50:$D51)</f>
        <v>35</v>
      </c>
      <c r="O52" s="80"/>
    </row>
    <row r="53" spans="1:17" x14ac:dyDescent="0.3">
      <c r="A53" s="160"/>
      <c r="B53" s="79"/>
      <c r="C53" s="79"/>
      <c r="D53" s="164"/>
      <c r="F53" s="80"/>
      <c r="G53" s="178"/>
      <c r="H53" s="178"/>
      <c r="I53" s="178"/>
      <c r="J53" s="80"/>
      <c r="K53" s="80"/>
      <c r="L53" s="80"/>
      <c r="M53" s="80"/>
      <c r="N53" s="178"/>
      <c r="O53" s="80"/>
    </row>
    <row r="54" spans="1:17" x14ac:dyDescent="0.3">
      <c r="B54" s="164"/>
      <c r="C54" s="164"/>
      <c r="D54" s="185" t="s">
        <v>90</v>
      </c>
      <c r="E54" s="185"/>
      <c r="F54" s="187"/>
      <c r="G54" s="187"/>
      <c r="H54" s="187"/>
      <c r="I54" s="187"/>
      <c r="J54" s="187"/>
      <c r="K54" s="80"/>
      <c r="L54" s="80"/>
      <c r="M54" s="80"/>
      <c r="N54" s="80"/>
      <c r="O54" s="80"/>
    </row>
    <row r="55" spans="1:17" x14ac:dyDescent="0.3">
      <c r="B55" s="160"/>
      <c r="C55" s="160"/>
      <c r="F55" s="80"/>
      <c r="G55" s="178"/>
      <c r="H55" s="178"/>
      <c r="I55" s="80"/>
      <c r="J55" s="80"/>
      <c r="K55" s="80"/>
      <c r="L55" s="80"/>
      <c r="M55" s="80"/>
      <c r="N55" s="80"/>
      <c r="O55" s="80"/>
    </row>
    <row r="56" spans="1:17" x14ac:dyDescent="0.3">
      <c r="B56" s="160"/>
      <c r="C56" s="160"/>
      <c r="G56" s="160"/>
      <c r="H56" s="160"/>
    </row>
    <row r="57" spans="1:17" s="106" customFormat="1" x14ac:dyDescent="0.3">
      <c r="B57" s="14"/>
      <c r="C57" s="14"/>
    </row>
    <row r="58" spans="1:17" x14ac:dyDescent="0.3">
      <c r="A58" t="s">
        <v>118</v>
      </c>
    </row>
    <row r="59" spans="1:17" x14ac:dyDescent="0.3">
      <c r="A59" s="82"/>
      <c r="B59" s="261">
        <v>2</v>
      </c>
      <c r="C59" s="261"/>
      <c r="D59" s="2" t="s">
        <v>88</v>
      </c>
      <c r="E59" s="2"/>
      <c r="F59" s="6"/>
      <c r="G59" s="31"/>
      <c r="H59"/>
    </row>
    <row r="60" spans="1:17" x14ac:dyDescent="0.3">
      <c r="A60" s="82"/>
      <c r="B60" s="261"/>
      <c r="C60" s="261"/>
      <c r="D60" s="8" t="s">
        <v>89</v>
      </c>
      <c r="E60" s="8"/>
      <c r="F60" s="6"/>
      <c r="G60" s="31"/>
      <c r="H60"/>
    </row>
    <row r="61" spans="1:17" x14ac:dyDescent="0.3">
      <c r="A61" s="83"/>
      <c r="B61" s="261"/>
      <c r="C61" s="261"/>
      <c r="D61" s="29" t="s">
        <v>2</v>
      </c>
      <c r="E61" s="29"/>
      <c r="G61"/>
      <c r="H61"/>
    </row>
    <row r="62" spans="1:17" ht="14.4" customHeight="1" x14ac:dyDescent="0.3">
      <c r="A62" t="s">
        <v>114</v>
      </c>
      <c r="B62" s="62"/>
      <c r="C62" s="62"/>
    </row>
    <row r="63" spans="1:17" ht="14.4" customHeight="1" x14ac:dyDescent="0.3">
      <c r="A63" t="s">
        <v>116</v>
      </c>
      <c r="B63" s="87"/>
      <c r="C63" s="87"/>
      <c r="E63" s="264" t="s">
        <v>3</v>
      </c>
      <c r="F63" s="264"/>
      <c r="G63" s="264"/>
      <c r="H63" s="264"/>
      <c r="I63" s="264"/>
      <c r="Q63" t="s">
        <v>100</v>
      </c>
    </row>
    <row r="64" spans="1:17" ht="14.4" customHeight="1" x14ac:dyDescent="0.3">
      <c r="B64" s="262" t="s">
        <v>4</v>
      </c>
      <c r="C64" s="262"/>
      <c r="D64" s="128" t="s">
        <v>5</v>
      </c>
      <c r="E64" s="13" t="s">
        <v>6</v>
      </c>
      <c r="F64" s="12"/>
      <c r="G64" s="266" t="s">
        <v>4</v>
      </c>
      <c r="H64" s="267"/>
      <c r="I64" s="13" t="s">
        <v>5</v>
      </c>
      <c r="J64" s="13" t="s">
        <v>6</v>
      </c>
      <c r="L64" s="266" t="s">
        <v>4</v>
      </c>
      <c r="M64" s="267"/>
      <c r="N64" s="13" t="s">
        <v>5</v>
      </c>
      <c r="O64" s="13" t="s">
        <v>6</v>
      </c>
    </row>
    <row r="65" spans="1:19" x14ac:dyDescent="0.3">
      <c r="B65" s="69">
        <v>0.41666666666666669</v>
      </c>
      <c r="C65" s="69">
        <v>0.5</v>
      </c>
      <c r="D65" s="147">
        <v>15</v>
      </c>
      <c r="E65" s="274" t="s">
        <v>83</v>
      </c>
      <c r="F65" s="275"/>
      <c r="G65" s="275"/>
      <c r="H65" s="275"/>
      <c r="I65" s="275"/>
      <c r="J65" s="275"/>
      <c r="K65" s="275"/>
      <c r="L65" s="275"/>
      <c r="M65" s="275"/>
      <c r="N65" s="275"/>
      <c r="O65" s="276"/>
      <c r="Q65" t="s">
        <v>102</v>
      </c>
    </row>
    <row r="66" spans="1:19" x14ac:dyDescent="0.3">
      <c r="B66" s="129"/>
      <c r="C66" s="11"/>
      <c r="D66" s="11"/>
      <c r="E66" s="131"/>
      <c r="F66" s="131"/>
      <c r="G66" s="131"/>
      <c r="H66" s="131"/>
      <c r="I66" s="131"/>
      <c r="J66" s="131"/>
      <c r="K66" s="26"/>
      <c r="M66" s="78"/>
      <c r="N66" s="78"/>
    </row>
    <row r="67" spans="1:19" s="25" customFormat="1" ht="15.6" customHeight="1" x14ac:dyDescent="0.3">
      <c r="B67" s="129"/>
      <c r="C67" s="130"/>
      <c r="D67" s="130"/>
      <c r="E67" s="268" t="s">
        <v>9</v>
      </c>
      <c r="F67" s="268"/>
      <c r="G67" s="268"/>
      <c r="H67" s="268"/>
      <c r="I67" s="268"/>
      <c r="J67" s="131"/>
      <c r="K67" s="26"/>
      <c r="L67"/>
      <c r="M67" s="78"/>
      <c r="N67" s="78"/>
      <c r="O67"/>
      <c r="Q67" s="53"/>
      <c r="R67"/>
      <c r="S67"/>
    </row>
    <row r="68" spans="1:19" ht="15.6" x14ac:dyDescent="0.3">
      <c r="B68" s="269" t="s">
        <v>16</v>
      </c>
      <c r="C68" s="269"/>
      <c r="D68" s="269"/>
      <c r="E68" s="269"/>
      <c r="F68" s="24"/>
      <c r="G68" s="269" t="s">
        <v>17</v>
      </c>
      <c r="H68" s="269"/>
      <c r="I68" s="269"/>
      <c r="J68" s="269"/>
      <c r="K68" s="25"/>
      <c r="L68" s="269" t="s">
        <v>54</v>
      </c>
      <c r="M68" s="269"/>
      <c r="N68" s="269"/>
      <c r="O68" s="269"/>
      <c r="Q68" s="53"/>
    </row>
    <row r="69" spans="1:19" x14ac:dyDescent="0.3">
      <c r="B69" s="77">
        <f>B65+TIME(0,$D65,0)</f>
        <v>0.42708333333333337</v>
      </c>
      <c r="C69" s="77">
        <f>C65+TIME(0,$D65,0)</f>
        <v>0.51041666666666663</v>
      </c>
      <c r="D69" s="60">
        <v>20</v>
      </c>
      <c r="E69" s="55" t="s">
        <v>18</v>
      </c>
      <c r="F69" s="131"/>
      <c r="G69" s="77">
        <f>B65+TIME(0,$D65,0)</f>
        <v>0.42708333333333337</v>
      </c>
      <c r="H69" s="77">
        <f>C65+TIME(0,$D65,0)</f>
        <v>0.51041666666666663</v>
      </c>
      <c r="I69" s="147">
        <v>20</v>
      </c>
      <c r="J69" s="55" t="s">
        <v>18</v>
      </c>
      <c r="L69" s="77">
        <f>B65+TIME(0,$D65,0)</f>
        <v>0.42708333333333337</v>
      </c>
      <c r="M69" s="77">
        <f>C65+TIME(0,$D65,0)</f>
        <v>0.51041666666666663</v>
      </c>
      <c r="N69" s="132">
        <v>30</v>
      </c>
      <c r="O69" s="57" t="s">
        <v>20</v>
      </c>
      <c r="Q69" s="53" t="s">
        <v>103</v>
      </c>
      <c r="R69" s="53" t="s">
        <v>103</v>
      </c>
      <c r="S69">
        <f>SUMIF(Q$65:Q$77,"=p",D$65:D$77)</f>
        <v>35</v>
      </c>
    </row>
    <row r="70" spans="1:19" x14ac:dyDescent="0.3">
      <c r="B70" s="77">
        <f>B69+TIME(0,$D69,0)</f>
        <v>0.44097222222222227</v>
      </c>
      <c r="C70" s="77">
        <f>C69+TIME(0,$D69,0)</f>
        <v>0.52430555555555547</v>
      </c>
      <c r="D70" s="1">
        <v>5</v>
      </c>
      <c r="E70" s="30" t="s">
        <v>21</v>
      </c>
      <c r="F70" s="131"/>
      <c r="G70" s="77">
        <f>G69+TIME(0,$I69,0)</f>
        <v>0.44097222222222227</v>
      </c>
      <c r="H70" s="77">
        <f>H69+TIME(0,$I69,0)</f>
        <v>0.52430555555555547</v>
      </c>
      <c r="I70" s="132">
        <v>15</v>
      </c>
      <c r="J70" s="30" t="s">
        <v>91</v>
      </c>
      <c r="L70" s="77">
        <f>L69+TIME(0,$N69,0)</f>
        <v>0.44791666666666669</v>
      </c>
      <c r="M70" s="77">
        <f>M69+TIME(0,$N69,0)</f>
        <v>0.53125</v>
      </c>
      <c r="N70" s="132">
        <v>15</v>
      </c>
      <c r="O70" s="30" t="s">
        <v>18</v>
      </c>
      <c r="Q70" s="53" t="s">
        <v>103</v>
      </c>
      <c r="R70" t="s">
        <v>101</v>
      </c>
      <c r="S70">
        <f>SUMIF(Q$65:Q$77,"=T",D$65:D$77)</f>
        <v>35</v>
      </c>
    </row>
    <row r="71" spans="1:19" x14ac:dyDescent="0.3">
      <c r="B71" s="77">
        <f t="shared" ref="B71:B77" si="3">B70+TIME(0,$D70,0)</f>
        <v>0.44444444444444448</v>
      </c>
      <c r="C71" s="77">
        <f t="shared" ref="C71:C77" si="4">C70+TIME(0,$D70,0)</f>
        <v>0.52777777777777768</v>
      </c>
      <c r="D71" s="1">
        <v>10</v>
      </c>
      <c r="E71" s="56" t="s">
        <v>22</v>
      </c>
      <c r="F71" s="131"/>
      <c r="G71" s="77">
        <f t="shared" ref="G71:G73" si="5">G70+TIME(0,$I70,0)</f>
        <v>0.45138888888888895</v>
      </c>
      <c r="H71" s="77">
        <f t="shared" ref="H71:H73" si="6">H70+TIME(0,$I70,0)</f>
        <v>0.5347222222222221</v>
      </c>
      <c r="I71" s="132">
        <v>20</v>
      </c>
      <c r="J71" s="30" t="s">
        <v>92</v>
      </c>
      <c r="L71" s="77">
        <f t="shared" ref="L71:L73" si="7">L70+TIME(0,$N70,0)</f>
        <v>0.45833333333333337</v>
      </c>
      <c r="M71" s="77">
        <f t="shared" ref="M71:M73" si="8">M70+TIME(0,$N70,0)</f>
        <v>0.54166666666666663</v>
      </c>
      <c r="N71" s="132">
        <v>5</v>
      </c>
      <c r="O71" s="30" t="s">
        <v>21</v>
      </c>
      <c r="Q71" s="53" t="s">
        <v>103</v>
      </c>
      <c r="R71" t="s">
        <v>102</v>
      </c>
      <c r="S71">
        <f>SUMIF(Q$65:Q$77,"=A",D$65:D$77)</f>
        <v>40</v>
      </c>
    </row>
    <row r="72" spans="1:19" x14ac:dyDescent="0.3">
      <c r="B72" s="77">
        <f t="shared" si="3"/>
        <v>0.4513888888888889</v>
      </c>
      <c r="C72" s="77">
        <f t="shared" si="4"/>
        <v>0.5347222222222221</v>
      </c>
      <c r="D72" s="145">
        <v>15</v>
      </c>
      <c r="E72" s="30" t="s">
        <v>91</v>
      </c>
      <c r="F72" s="131"/>
      <c r="G72" s="77">
        <f t="shared" si="5"/>
        <v>0.46527777777777785</v>
      </c>
      <c r="H72" s="77">
        <f t="shared" si="6"/>
        <v>0.54861111111111094</v>
      </c>
      <c r="I72" s="132">
        <v>5</v>
      </c>
      <c r="J72" s="30" t="s">
        <v>21</v>
      </c>
      <c r="L72" s="77">
        <f t="shared" si="7"/>
        <v>0.46180555555555558</v>
      </c>
      <c r="M72" s="77">
        <f t="shared" si="8"/>
        <v>0.54513888888888884</v>
      </c>
      <c r="N72" s="132">
        <v>5</v>
      </c>
      <c r="O72" s="56" t="s">
        <v>22</v>
      </c>
      <c r="Q72" s="53" t="s">
        <v>101</v>
      </c>
      <c r="R72" s="53"/>
    </row>
    <row r="73" spans="1:19" x14ac:dyDescent="0.3">
      <c r="B73" s="77">
        <f t="shared" si="3"/>
        <v>0.46180555555555558</v>
      </c>
      <c r="C73" s="77">
        <f t="shared" si="4"/>
        <v>0.54513888888888873</v>
      </c>
      <c r="D73" s="1">
        <v>20</v>
      </c>
      <c r="E73" s="30" t="s">
        <v>92</v>
      </c>
      <c r="F73" s="131"/>
      <c r="G73" s="77">
        <f t="shared" si="5"/>
        <v>0.46875000000000006</v>
      </c>
      <c r="H73" s="77">
        <f t="shared" si="6"/>
        <v>0.55208333333333315</v>
      </c>
      <c r="I73" s="132">
        <v>10</v>
      </c>
      <c r="J73" s="56" t="s">
        <v>22</v>
      </c>
      <c r="L73" s="77">
        <f t="shared" si="7"/>
        <v>0.46527777777777779</v>
      </c>
      <c r="M73" s="77">
        <f t="shared" si="8"/>
        <v>0.54861111111111105</v>
      </c>
      <c r="N73" s="147">
        <v>15</v>
      </c>
      <c r="O73" s="30" t="s">
        <v>91</v>
      </c>
      <c r="Q73" s="53" t="s">
        <v>101</v>
      </c>
    </row>
    <row r="74" spans="1:19" x14ac:dyDescent="0.3">
      <c r="B74" s="75"/>
      <c r="C74" s="75"/>
      <c r="D74" s="11"/>
      <c r="E74" s="131"/>
      <c r="F74" s="131"/>
      <c r="G74" s="131"/>
      <c r="H74" s="7"/>
      <c r="I74" s="7"/>
      <c r="J74" s="7"/>
      <c r="K74" s="26"/>
    </row>
    <row r="75" spans="1:19" ht="14.4" customHeight="1" x14ac:dyDescent="0.3">
      <c r="B75" s="76"/>
      <c r="C75" s="76"/>
      <c r="D75" s="130"/>
      <c r="E75" s="277" t="s">
        <v>11</v>
      </c>
      <c r="F75" s="277"/>
      <c r="G75" s="277"/>
      <c r="H75" s="277"/>
      <c r="I75" s="277"/>
      <c r="J75" s="131"/>
      <c r="K75" s="26"/>
    </row>
    <row r="76" spans="1:19" ht="14.4" customHeight="1" x14ac:dyDescent="0.3">
      <c r="B76" s="77">
        <f>B73+TIME(0,$D73,0)</f>
        <v>0.47569444444444448</v>
      </c>
      <c r="C76" s="77">
        <f>C73+TIME(0,$D73,0)</f>
        <v>0.55902777777777757</v>
      </c>
      <c r="D76" s="86">
        <v>20</v>
      </c>
      <c r="E76" s="265" t="s">
        <v>59</v>
      </c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Q76" t="s">
        <v>102</v>
      </c>
    </row>
    <row r="77" spans="1:19" x14ac:dyDescent="0.3">
      <c r="B77" s="77">
        <f t="shared" si="3"/>
        <v>0.48958333333333337</v>
      </c>
      <c r="C77" s="77">
        <f t="shared" si="4"/>
        <v>0.57291666666666641</v>
      </c>
      <c r="D77" s="85">
        <v>5</v>
      </c>
      <c r="E77" s="274" t="s">
        <v>97</v>
      </c>
      <c r="F77" s="275"/>
      <c r="G77" s="275"/>
      <c r="H77" s="275"/>
      <c r="I77" s="275"/>
      <c r="J77" s="275"/>
      <c r="K77" s="275"/>
      <c r="L77" s="275"/>
      <c r="M77" s="275"/>
      <c r="N77" s="275"/>
      <c r="O77" s="276"/>
      <c r="Q77" t="s">
        <v>102</v>
      </c>
    </row>
    <row r="78" spans="1:19" hidden="1" x14ac:dyDescent="0.3">
      <c r="A78" s="129"/>
      <c r="B78" s="79"/>
      <c r="C78" s="79" t="s">
        <v>14</v>
      </c>
      <c r="D78" s="129">
        <f>SUM($D65,D69:D73,$D76:$D77)</f>
        <v>110</v>
      </c>
      <c r="G78" s="129"/>
      <c r="H78" s="129"/>
      <c r="I78" s="134">
        <f>SUM($D65,I69:I73,$D76:$D77)</f>
        <v>110</v>
      </c>
      <c r="N78" s="134">
        <f>SUM($D65,N69:N73,$D76:$D77)</f>
        <v>110</v>
      </c>
    </row>
    <row r="79" spans="1:19" x14ac:dyDescent="0.3">
      <c r="A79" s="134"/>
      <c r="B79" s="79"/>
      <c r="C79" s="79"/>
      <c r="D79" s="134"/>
      <c r="G79" s="134"/>
      <c r="H79" s="134"/>
      <c r="I79" s="134"/>
      <c r="N79" s="134"/>
    </row>
    <row r="80" spans="1:19" x14ac:dyDescent="0.3">
      <c r="B80" s="62"/>
      <c r="C80" s="62"/>
      <c r="D80" s="263" t="s">
        <v>90</v>
      </c>
      <c r="E80" s="263"/>
      <c r="F80" s="263"/>
      <c r="G80" s="263"/>
      <c r="H80" s="263"/>
      <c r="I80" s="263"/>
      <c r="J80" s="263"/>
    </row>
    <row r="82" spans="1:15" x14ac:dyDescent="0.3">
      <c r="B82" s="62"/>
      <c r="C82" s="62"/>
      <c r="E82" t="s">
        <v>25</v>
      </c>
      <c r="G82" s="62"/>
      <c r="H82" s="62"/>
    </row>
    <row r="83" spans="1:15" x14ac:dyDescent="0.3">
      <c r="B83" s="62"/>
      <c r="C83" s="62"/>
      <c r="E83" t="s">
        <v>26</v>
      </c>
      <c r="G83" s="62"/>
      <c r="H83" s="62"/>
    </row>
    <row r="85" spans="1:15" s="106" customFormat="1" x14ac:dyDescent="0.3">
      <c r="B85" s="14"/>
      <c r="C85" s="14"/>
      <c r="G85" s="14"/>
      <c r="H85" s="14"/>
    </row>
    <row r="86" spans="1:15" x14ac:dyDescent="0.3">
      <c r="A86" t="s">
        <v>74</v>
      </c>
    </row>
    <row r="87" spans="1:15" x14ac:dyDescent="0.3">
      <c r="A87" s="112"/>
      <c r="B87" s="112"/>
      <c r="C87"/>
      <c r="F87" s="112"/>
      <c r="G87" s="112"/>
      <c r="H87"/>
    </row>
    <row r="89" spans="1:15" x14ac:dyDescent="0.3">
      <c r="B89" s="261">
        <v>2</v>
      </c>
      <c r="C89" s="261"/>
      <c r="D89" s="2" t="s">
        <v>0</v>
      </c>
      <c r="E89" s="2"/>
      <c r="F89" s="6"/>
      <c r="G89" s="31"/>
      <c r="H89"/>
    </row>
    <row r="90" spans="1:15" x14ac:dyDescent="0.3">
      <c r="B90" s="261"/>
      <c r="C90" s="261"/>
      <c r="D90" s="8" t="s">
        <v>1</v>
      </c>
      <c r="E90" s="8"/>
      <c r="F90" s="6"/>
      <c r="G90" s="31"/>
      <c r="H90"/>
    </row>
    <row r="91" spans="1:15" x14ac:dyDescent="0.3">
      <c r="B91" s="261"/>
      <c r="C91" s="261"/>
      <c r="D91" s="29" t="s">
        <v>2</v>
      </c>
      <c r="E91" s="29"/>
      <c r="G91"/>
      <c r="H91"/>
    </row>
    <row r="92" spans="1:15" x14ac:dyDescent="0.3">
      <c r="B92" s="129"/>
      <c r="C92" s="129"/>
      <c r="G92" s="129"/>
      <c r="H92" s="129"/>
    </row>
    <row r="93" spans="1:15" x14ac:dyDescent="0.3">
      <c r="B93" s="129"/>
      <c r="C93" s="129"/>
      <c r="E93" s="264" t="s">
        <v>3</v>
      </c>
      <c r="F93" s="264"/>
      <c r="G93" s="264"/>
      <c r="H93" s="264"/>
      <c r="I93" s="264"/>
    </row>
    <row r="94" spans="1:15" x14ac:dyDescent="0.3">
      <c r="B94" s="262" t="s">
        <v>4</v>
      </c>
      <c r="C94" s="262"/>
      <c r="D94" s="128" t="s">
        <v>5</v>
      </c>
      <c r="E94" s="13" t="s">
        <v>6</v>
      </c>
      <c r="F94" s="12"/>
      <c r="G94" s="266" t="s">
        <v>4</v>
      </c>
      <c r="H94" s="267"/>
      <c r="I94" s="13" t="s">
        <v>5</v>
      </c>
      <c r="J94" s="13" t="s">
        <v>6</v>
      </c>
      <c r="L94" s="266" t="s">
        <v>4</v>
      </c>
      <c r="M94" s="267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132">
        <v>30</v>
      </c>
      <c r="E95" s="274" t="s">
        <v>15</v>
      </c>
      <c r="F95" s="275"/>
      <c r="G95" s="275"/>
      <c r="H95" s="275"/>
      <c r="I95" s="275"/>
      <c r="J95" s="275"/>
      <c r="K95" s="275"/>
      <c r="L95" s="275"/>
      <c r="M95" s="275"/>
      <c r="N95" s="275"/>
      <c r="O95" s="276"/>
    </row>
    <row r="96" spans="1:15" x14ac:dyDescent="0.3">
      <c r="B96" s="129"/>
      <c r="C96" s="11"/>
      <c r="D96" s="11"/>
      <c r="E96" s="131"/>
      <c r="F96" s="131"/>
      <c r="G96" s="131"/>
      <c r="H96" s="131"/>
      <c r="I96" s="131"/>
      <c r="J96" s="131"/>
      <c r="K96" s="26"/>
      <c r="M96" s="78"/>
      <c r="N96" s="78"/>
    </row>
    <row r="97" spans="2:15" x14ac:dyDescent="0.3">
      <c r="B97" s="129"/>
      <c r="C97" s="130"/>
      <c r="D97" s="130"/>
      <c r="E97" s="268" t="s">
        <v>9</v>
      </c>
      <c r="F97" s="268"/>
      <c r="G97" s="268"/>
      <c r="H97" s="268"/>
      <c r="I97" s="268"/>
      <c r="J97" s="131"/>
      <c r="K97" s="26"/>
      <c r="M97" s="78"/>
      <c r="N97" s="78"/>
    </row>
    <row r="98" spans="2:15" ht="15.6" x14ac:dyDescent="0.3">
      <c r="B98" s="269" t="s">
        <v>16</v>
      </c>
      <c r="C98" s="269"/>
      <c r="D98" s="269"/>
      <c r="E98" s="269"/>
      <c r="F98" s="24"/>
      <c r="G98" s="269" t="s">
        <v>17</v>
      </c>
      <c r="H98" s="269"/>
      <c r="I98" s="269"/>
      <c r="J98" s="269"/>
      <c r="K98" s="25"/>
      <c r="L98" s="269" t="s">
        <v>54</v>
      </c>
      <c r="M98" s="269"/>
      <c r="N98" s="269"/>
      <c r="O98" s="269"/>
    </row>
    <row r="99" spans="2:15" x14ac:dyDescent="0.3">
      <c r="B99" s="77">
        <v>0.44444444444444442</v>
      </c>
      <c r="C99" s="77">
        <v>0.53472222222222221</v>
      </c>
      <c r="D99" s="60">
        <v>20</v>
      </c>
      <c r="E99" s="55" t="s">
        <v>18</v>
      </c>
      <c r="F99" s="131"/>
      <c r="G99" s="77">
        <v>0.44444444444444442</v>
      </c>
      <c r="H99" s="77">
        <v>0.53472222222222221</v>
      </c>
      <c r="I99" s="132">
        <v>20</v>
      </c>
      <c r="J99" s="55" t="s">
        <v>18</v>
      </c>
      <c r="L99" s="77">
        <v>0.44444444444444442</v>
      </c>
      <c r="M99" s="77">
        <v>0.53472222222222221</v>
      </c>
      <c r="N99" s="132">
        <v>30</v>
      </c>
      <c r="O99" s="57" t="s">
        <v>20</v>
      </c>
    </row>
    <row r="100" spans="2:15" x14ac:dyDescent="0.3">
      <c r="B100" s="77">
        <v>0.45833333333333331</v>
      </c>
      <c r="C100" s="77">
        <v>4.8611111111111112E-2</v>
      </c>
      <c r="D100" s="1">
        <v>5</v>
      </c>
      <c r="E100" s="30" t="s">
        <v>21</v>
      </c>
      <c r="F100" s="131"/>
      <c r="G100" s="9">
        <v>0.45833333333333331</v>
      </c>
      <c r="H100" s="9">
        <v>4.8611111111111112E-2</v>
      </c>
      <c r="I100" s="132">
        <v>20</v>
      </c>
      <c r="J100" s="30" t="s">
        <v>19</v>
      </c>
      <c r="L100" s="9">
        <v>0.46527777777777773</v>
      </c>
      <c r="M100" s="9">
        <v>5.5555555555555552E-2</v>
      </c>
      <c r="N100" s="132">
        <v>15</v>
      </c>
      <c r="O100" s="30" t="s">
        <v>18</v>
      </c>
    </row>
    <row r="101" spans="2:15" x14ac:dyDescent="0.3">
      <c r="B101" s="77">
        <v>0.46180555555555558</v>
      </c>
      <c r="C101" s="77">
        <v>5.2083333333333336E-2</v>
      </c>
      <c r="D101" s="1">
        <v>10</v>
      </c>
      <c r="E101" s="56" t="s">
        <v>22</v>
      </c>
      <c r="F101" s="131"/>
      <c r="G101" s="9">
        <v>0.47222222222222227</v>
      </c>
      <c r="H101" s="9">
        <v>6.25E-2</v>
      </c>
      <c r="I101" s="132">
        <v>5</v>
      </c>
      <c r="J101" s="30" t="s">
        <v>21</v>
      </c>
      <c r="L101" s="9">
        <v>0.47569444444444442</v>
      </c>
      <c r="M101" s="9">
        <v>6.5972222222222224E-2</v>
      </c>
      <c r="N101" s="132">
        <v>5</v>
      </c>
      <c r="O101" s="30" t="s">
        <v>21</v>
      </c>
    </row>
    <row r="102" spans="2:15" x14ac:dyDescent="0.3">
      <c r="B102" s="77">
        <v>0.46875</v>
      </c>
      <c r="C102" s="77">
        <v>5.9027777777777783E-2</v>
      </c>
      <c r="D102" s="1">
        <v>20</v>
      </c>
      <c r="E102" s="30" t="s">
        <v>19</v>
      </c>
      <c r="F102" s="131"/>
      <c r="G102" s="9">
        <v>0.47569444444444442</v>
      </c>
      <c r="H102" s="9">
        <v>6.5972222222222224E-2</v>
      </c>
      <c r="I102" s="132">
        <v>10</v>
      </c>
      <c r="J102" s="56" t="s">
        <v>22</v>
      </c>
      <c r="L102" s="9">
        <v>0.47916666666666669</v>
      </c>
      <c r="M102" s="9">
        <v>6.9444444444444434E-2</v>
      </c>
      <c r="N102" s="132">
        <v>5</v>
      </c>
      <c r="O102" s="56" t="s">
        <v>22</v>
      </c>
    </row>
    <row r="103" spans="2:15" x14ac:dyDescent="0.3">
      <c r="B103" s="74"/>
      <c r="C103" s="74"/>
      <c r="D103" s="11"/>
      <c r="E103" s="131"/>
      <c r="F103" s="131"/>
      <c r="G103" s="131"/>
      <c r="H103" s="7"/>
      <c r="I103" s="7"/>
      <c r="J103" s="7"/>
      <c r="K103" s="26"/>
    </row>
    <row r="104" spans="2:15" x14ac:dyDescent="0.3">
      <c r="B104" s="74"/>
      <c r="C104" s="74"/>
      <c r="D104" s="130"/>
      <c r="E104" s="277" t="s">
        <v>11</v>
      </c>
      <c r="F104" s="277"/>
      <c r="G104" s="277"/>
      <c r="H104" s="277"/>
      <c r="I104" s="277"/>
      <c r="J104" s="131"/>
      <c r="K104" s="26"/>
    </row>
    <row r="105" spans="2:15" x14ac:dyDescent="0.3">
      <c r="B105" s="84">
        <v>0.4826388888888889</v>
      </c>
      <c r="C105" s="84">
        <v>7.2916666666666671E-2</v>
      </c>
      <c r="D105" s="86">
        <v>15</v>
      </c>
      <c r="E105" s="265" t="s">
        <v>59</v>
      </c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</row>
    <row r="106" spans="2:15" x14ac:dyDescent="0.3">
      <c r="B106" s="77">
        <v>0.49305555555555558</v>
      </c>
      <c r="C106" s="77">
        <v>8.3333333333333329E-2</v>
      </c>
      <c r="D106" s="85">
        <v>10</v>
      </c>
      <c r="E106" s="271" t="s">
        <v>23</v>
      </c>
      <c r="F106" s="272"/>
      <c r="G106" s="272"/>
      <c r="H106" s="272"/>
      <c r="I106" s="272"/>
      <c r="J106" s="272"/>
      <c r="K106" s="272"/>
      <c r="L106" s="272"/>
      <c r="M106" s="272"/>
      <c r="N106" s="272"/>
      <c r="O106" s="273"/>
    </row>
    <row r="107" spans="2:15" x14ac:dyDescent="0.3">
      <c r="B107" s="129"/>
      <c r="C107" s="79" t="s">
        <v>14</v>
      </c>
      <c r="D107" s="129">
        <f>SUM(D94:D106)</f>
        <v>110</v>
      </c>
      <c r="G107" s="129"/>
      <c r="H107" s="129"/>
      <c r="I107" s="129">
        <f>SUM(I94:I106)+D95+D105+D106</f>
        <v>110</v>
      </c>
      <c r="N107" s="129">
        <f>SUM(N94:N106)+D95+D105+D106</f>
        <v>110</v>
      </c>
    </row>
  </sheetData>
  <mergeCells count="33">
    <mergeCell ref="B2:C4"/>
    <mergeCell ref="B6:C6"/>
    <mergeCell ref="B33:C35"/>
    <mergeCell ref="B38:C38"/>
    <mergeCell ref="G38:H38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E97:I97"/>
    <mergeCell ref="B98:E98"/>
    <mergeCell ref="G98:J98"/>
    <mergeCell ref="L98:O98"/>
    <mergeCell ref="D80:J80"/>
    <mergeCell ref="B59:C61"/>
    <mergeCell ref="E63:I63"/>
    <mergeCell ref="E76:O76"/>
    <mergeCell ref="L94:M94"/>
    <mergeCell ref="E93:I93"/>
    <mergeCell ref="B94:C94"/>
    <mergeCell ref="G94:H9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X32" sqref="X3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127</v>
      </c>
      <c r="B1" s="212"/>
      <c r="C1" s="212"/>
    </row>
    <row r="2" spans="1:29" customFormat="1" x14ac:dyDescent="0.3">
      <c r="A2" s="16"/>
      <c r="B2" s="298">
        <v>3</v>
      </c>
      <c r="C2" s="298"/>
      <c r="D2" s="80"/>
      <c r="E2" s="257" t="s">
        <v>133</v>
      </c>
      <c r="F2" s="80"/>
      <c r="G2" s="80"/>
      <c r="H2" s="80"/>
      <c r="I2" s="229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16"/>
      <c r="AA2" s="16"/>
      <c r="AB2" s="16"/>
      <c r="AC2" s="16"/>
    </row>
    <row r="3" spans="1:29" customFormat="1" x14ac:dyDescent="0.3">
      <c r="A3" s="16"/>
      <c r="B3" s="298"/>
      <c r="C3" s="298"/>
      <c r="D3" s="80"/>
      <c r="E3" s="258" t="s">
        <v>134</v>
      </c>
      <c r="F3" s="80"/>
      <c r="G3" s="80"/>
      <c r="H3" s="80"/>
      <c r="I3" s="229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16"/>
      <c r="AA3" s="16"/>
      <c r="AB3" s="16"/>
      <c r="AC3" s="16"/>
    </row>
    <row r="4" spans="1:29" customFormat="1" x14ac:dyDescent="0.3">
      <c r="A4" s="16"/>
      <c r="B4" s="298"/>
      <c r="C4" s="298"/>
      <c r="D4" s="81"/>
      <c r="E4" s="81"/>
      <c r="F4" s="81"/>
      <c r="G4" s="81"/>
      <c r="H4" s="81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16"/>
      <c r="AA4" s="16"/>
      <c r="AB4" s="16"/>
      <c r="AC4" s="16"/>
    </row>
    <row r="5" spans="1:29" customFormat="1" x14ac:dyDescent="0.3">
      <c r="A5" s="16"/>
      <c r="B5" s="231"/>
      <c r="C5" s="231"/>
      <c r="D5" s="230"/>
      <c r="E5" s="230"/>
      <c r="F5" s="230"/>
      <c r="G5" s="231"/>
      <c r="H5" s="231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16"/>
      <c r="AA5" t="s">
        <v>100</v>
      </c>
      <c r="AB5" s="16"/>
      <c r="AC5" s="16"/>
    </row>
    <row r="6" spans="1:29" customFormat="1" x14ac:dyDescent="0.3">
      <c r="A6" s="16"/>
      <c r="B6" s="299" t="s">
        <v>4</v>
      </c>
      <c r="C6" s="300"/>
      <c r="D6" s="225" t="s">
        <v>5</v>
      </c>
      <c r="E6" s="232" t="s">
        <v>6</v>
      </c>
      <c r="F6" s="233"/>
      <c r="G6" s="299" t="s">
        <v>4</v>
      </c>
      <c r="H6" s="300"/>
      <c r="I6" s="223" t="s">
        <v>5</v>
      </c>
      <c r="J6" s="232" t="s">
        <v>6</v>
      </c>
      <c r="K6" s="230"/>
      <c r="L6" s="299" t="s">
        <v>4</v>
      </c>
      <c r="M6" s="300"/>
      <c r="N6" s="223" t="s">
        <v>5</v>
      </c>
      <c r="O6" s="232" t="s">
        <v>6</v>
      </c>
      <c r="P6" s="233"/>
      <c r="Q6" s="299" t="s">
        <v>4</v>
      </c>
      <c r="R6" s="300"/>
      <c r="S6" s="223" t="s">
        <v>5</v>
      </c>
      <c r="T6" s="232" t="s">
        <v>6</v>
      </c>
      <c r="U6" s="230"/>
      <c r="V6" s="299" t="s">
        <v>4</v>
      </c>
      <c r="W6" s="300"/>
      <c r="X6" s="223" t="s">
        <v>5</v>
      </c>
      <c r="Y6" s="232" t="s">
        <v>6</v>
      </c>
      <c r="Z6" s="16"/>
    </row>
    <row r="7" spans="1:29" customFormat="1" x14ac:dyDescent="0.3">
      <c r="A7" s="16"/>
      <c r="B7" s="234">
        <v>0.41666666666666669</v>
      </c>
      <c r="C7" s="234">
        <v>0.5</v>
      </c>
      <c r="D7" s="149">
        <v>5</v>
      </c>
      <c r="E7" s="291" t="s">
        <v>27</v>
      </c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3"/>
      <c r="Z7" s="16"/>
      <c r="AA7" t="s">
        <v>102</v>
      </c>
    </row>
    <row r="8" spans="1:29" customFormat="1" ht="23.4" x14ac:dyDescent="0.3">
      <c r="A8" s="16"/>
      <c r="B8" s="235">
        <f>B7+TIME(0,D7,0)</f>
        <v>0.4201388888888889</v>
      </c>
      <c r="C8" s="235">
        <f>C7+TIME(0,D7,0)</f>
        <v>0.50347222222222221</v>
      </c>
      <c r="D8" s="149">
        <v>10</v>
      </c>
      <c r="E8" s="294" t="s">
        <v>81</v>
      </c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6"/>
      <c r="Z8" s="16"/>
      <c r="AA8" t="s">
        <v>101</v>
      </c>
    </row>
    <row r="9" spans="1:29" customFormat="1" x14ac:dyDescent="0.3">
      <c r="A9" s="16"/>
      <c r="B9" s="153"/>
      <c r="C9" s="153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230"/>
      <c r="V9" s="230"/>
      <c r="W9" s="230"/>
      <c r="X9" s="230"/>
      <c r="Y9" s="230"/>
      <c r="Z9" s="16"/>
      <c r="AA9" s="53"/>
      <c r="AB9" s="53" t="s">
        <v>103</v>
      </c>
      <c r="AC9">
        <f>SUMIF(AA$7:AA$15,"=P",D$7:D$15)</f>
        <v>45</v>
      </c>
    </row>
    <row r="10" spans="1:29" customFormat="1" ht="15.6" customHeight="1" x14ac:dyDescent="0.3">
      <c r="A10" s="23"/>
      <c r="B10" s="301" t="s">
        <v>29</v>
      </c>
      <c r="C10" s="302"/>
      <c r="D10" s="302"/>
      <c r="E10" s="303"/>
      <c r="F10" s="236"/>
      <c r="G10" s="301" t="s">
        <v>53</v>
      </c>
      <c r="H10" s="302"/>
      <c r="I10" s="302"/>
      <c r="J10" s="303"/>
      <c r="K10" s="237"/>
      <c r="L10" s="301" t="s">
        <v>30</v>
      </c>
      <c r="M10" s="302"/>
      <c r="N10" s="302"/>
      <c r="O10" s="303"/>
      <c r="P10" s="236"/>
      <c r="Q10" s="301" t="s">
        <v>51</v>
      </c>
      <c r="R10" s="302"/>
      <c r="S10" s="302"/>
      <c r="T10" s="303"/>
      <c r="U10" s="238"/>
      <c r="V10" s="301" t="s">
        <v>93</v>
      </c>
      <c r="W10" s="302"/>
      <c r="X10" s="302"/>
      <c r="Y10" s="303"/>
      <c r="Z10" s="23"/>
      <c r="AA10" s="53"/>
      <c r="AB10" t="s">
        <v>101</v>
      </c>
      <c r="AC10">
        <f>SUMIF(AA$7:AA$15,"=T",D$7:D$15)</f>
        <v>55</v>
      </c>
    </row>
    <row r="11" spans="1:29" customFormat="1" ht="28.8" x14ac:dyDescent="0.3">
      <c r="A11" s="16"/>
      <c r="B11" s="235">
        <f>B8+TIME(0,$D8,0)</f>
        <v>0.42708333333333331</v>
      </c>
      <c r="C11" s="235">
        <f>C8+TIME(0,$D8,0)</f>
        <v>0.51041666666666663</v>
      </c>
      <c r="D11" s="149">
        <v>45</v>
      </c>
      <c r="E11" s="42" t="s">
        <v>31</v>
      </c>
      <c r="F11" s="90"/>
      <c r="G11" s="235">
        <f>$B8+TIME(0,$D8,0)</f>
        <v>0.42708333333333331</v>
      </c>
      <c r="H11" s="235">
        <f>$C8+TIME(0,$D8,0)</f>
        <v>0.51041666666666663</v>
      </c>
      <c r="I11" s="149">
        <v>30</v>
      </c>
      <c r="J11" s="42" t="s">
        <v>91</v>
      </c>
      <c r="K11" s="154"/>
      <c r="L11" s="235">
        <f>$B8+TIME(0,$D8,0)</f>
        <v>0.42708333333333331</v>
      </c>
      <c r="M11" s="235">
        <f>$C8+TIME(0,$D8,0)</f>
        <v>0.51041666666666663</v>
      </c>
      <c r="N11" s="149">
        <v>30</v>
      </c>
      <c r="O11" s="42" t="s">
        <v>33</v>
      </c>
      <c r="P11" s="90"/>
      <c r="Q11" s="235">
        <f>$B8+TIME(0,$D8,0)</f>
        <v>0.42708333333333331</v>
      </c>
      <c r="R11" s="235">
        <f>$C8+TIME(0,$D8,0)</f>
        <v>0.51041666666666663</v>
      </c>
      <c r="S11" s="149">
        <v>45</v>
      </c>
      <c r="T11" s="42" t="s">
        <v>34</v>
      </c>
      <c r="U11" s="230"/>
      <c r="V11" s="235">
        <f>$B8+TIME(0,$D8,0)</f>
        <v>0.42708333333333331</v>
      </c>
      <c r="W11" s="235">
        <f>$C8+TIME(0,$D8,0)</f>
        <v>0.51041666666666663</v>
      </c>
      <c r="X11" s="149">
        <v>30</v>
      </c>
      <c r="Y11" s="42" t="s">
        <v>91</v>
      </c>
      <c r="Z11" s="16"/>
      <c r="AA11" s="53" t="s">
        <v>101</v>
      </c>
      <c r="AB11" t="s">
        <v>102</v>
      </c>
      <c r="AC11">
        <f>SUMIF(AA$7:AA$15,"=A",D$7:D$15)</f>
        <v>10</v>
      </c>
    </row>
    <row r="12" spans="1:29" customFormat="1" ht="28.8" x14ac:dyDescent="0.3">
      <c r="A12" s="16"/>
      <c r="B12" s="235">
        <f>B11+TIME(0,D11,0)</f>
        <v>0.45833333333333331</v>
      </c>
      <c r="C12" s="235">
        <f>C11+TIME(0,D11,0)</f>
        <v>0.54166666666666663</v>
      </c>
      <c r="D12" s="149">
        <v>45</v>
      </c>
      <c r="E12" s="42" t="s">
        <v>34</v>
      </c>
      <c r="F12" s="90"/>
      <c r="G12" s="235">
        <f>G11+TIME(0,$I11,0)</f>
        <v>0.44791666666666663</v>
      </c>
      <c r="H12" s="235">
        <f>H11+TIME(0,$I11,0)</f>
        <v>0.53125</v>
      </c>
      <c r="I12" s="149">
        <v>45</v>
      </c>
      <c r="J12" s="42" t="s">
        <v>34</v>
      </c>
      <c r="K12" s="154"/>
      <c r="L12" s="235">
        <f>L11+TIME(0,$N11,0)</f>
        <v>0.44791666666666663</v>
      </c>
      <c r="M12" s="235">
        <f>M11+TIME(0,$N11,0)</f>
        <v>0.53125</v>
      </c>
      <c r="N12" s="149">
        <v>15</v>
      </c>
      <c r="O12" s="42" t="s">
        <v>35</v>
      </c>
      <c r="P12" s="90"/>
      <c r="Q12" s="235">
        <f>Q11+TIME(0,$S11,0)</f>
        <v>0.45833333333333331</v>
      </c>
      <c r="R12" s="235">
        <f>R11+TIME(0,$S11,0)</f>
        <v>0.54166666666666663</v>
      </c>
      <c r="S12" s="149">
        <v>15</v>
      </c>
      <c r="T12" s="42" t="s">
        <v>62</v>
      </c>
      <c r="U12" s="230"/>
      <c r="V12" s="235">
        <f>V11+TIME(0,$X11,0)</f>
        <v>0.44791666666666663</v>
      </c>
      <c r="W12" s="235">
        <f>W11+TIME(0,$X11,0)</f>
        <v>0.53125</v>
      </c>
      <c r="X12" s="149">
        <v>45</v>
      </c>
      <c r="Y12" s="42" t="s">
        <v>33</v>
      </c>
      <c r="Z12" s="16"/>
      <c r="AA12" s="53" t="s">
        <v>103</v>
      </c>
      <c r="AB12" s="16"/>
      <c r="AC12" s="16"/>
    </row>
    <row r="13" spans="1:29" customFormat="1" ht="28.8" x14ac:dyDescent="0.3">
      <c r="A13" s="16"/>
      <c r="B13" s="239"/>
      <c r="C13" s="239"/>
      <c r="D13" s="240"/>
      <c r="E13" s="240"/>
      <c r="F13" s="90"/>
      <c r="G13" s="235">
        <f>G12+TIME(0,$I12,0)</f>
        <v>0.47916666666666663</v>
      </c>
      <c r="H13" s="235">
        <f>H12+TIME(0,$I12,0)</f>
        <v>0.5625</v>
      </c>
      <c r="I13" s="149">
        <v>15</v>
      </c>
      <c r="J13" s="42" t="s">
        <v>62</v>
      </c>
      <c r="K13" s="154"/>
      <c r="L13" s="235">
        <f>L12+TIME(0,$N12,0)</f>
        <v>0.45833333333333331</v>
      </c>
      <c r="M13" s="235">
        <f>M12+TIME(0,$N12,0)</f>
        <v>0.54166666666666663</v>
      </c>
      <c r="N13" s="149">
        <v>45</v>
      </c>
      <c r="O13" s="42" t="s">
        <v>31</v>
      </c>
      <c r="P13" s="90"/>
      <c r="Q13" s="235">
        <f>Q12+TIME(0,$S12,0)</f>
        <v>0.46875</v>
      </c>
      <c r="R13" s="235">
        <f>R12+TIME(0,$S12,0)</f>
        <v>0.55208333333333326</v>
      </c>
      <c r="S13" s="149">
        <v>30</v>
      </c>
      <c r="T13" s="42" t="s">
        <v>91</v>
      </c>
      <c r="U13" s="230"/>
      <c r="V13" s="235">
        <f>V12+TIME(0,$X12,0)</f>
        <v>0.47916666666666663</v>
      </c>
      <c r="W13" s="235">
        <f>W12+TIME(0,$X12,0)</f>
        <v>0.5625</v>
      </c>
      <c r="X13" s="149">
        <v>15</v>
      </c>
      <c r="Y13" s="42" t="s">
        <v>35</v>
      </c>
      <c r="Z13" s="16"/>
      <c r="AA13" s="53"/>
      <c r="AB13" s="53"/>
    </row>
    <row r="14" spans="1:29" customFormat="1" x14ac:dyDescent="0.3">
      <c r="A14" s="16"/>
      <c r="B14" s="153"/>
      <c r="C14" s="153"/>
      <c r="D14" s="90"/>
      <c r="E14" s="90"/>
      <c r="F14" s="90"/>
      <c r="G14" s="153"/>
      <c r="H14" s="153"/>
      <c r="I14" s="90"/>
      <c r="J14" s="90"/>
      <c r="K14" s="154"/>
      <c r="L14" s="153"/>
      <c r="M14" s="153"/>
      <c r="N14" s="90"/>
      <c r="O14" s="90"/>
      <c r="P14" s="90"/>
      <c r="Q14" s="153"/>
      <c r="R14" s="153"/>
      <c r="S14" s="90"/>
      <c r="T14" s="90"/>
      <c r="U14" s="230"/>
      <c r="V14" s="153"/>
      <c r="W14" s="153"/>
      <c r="X14" s="90"/>
      <c r="Y14" s="90"/>
      <c r="Z14" s="16"/>
      <c r="AA14" s="53"/>
    </row>
    <row r="15" spans="1:29" customFormat="1" x14ac:dyDescent="0.3">
      <c r="A15" s="98"/>
      <c r="B15" s="235">
        <f>B12+TIME(0,D12,0)</f>
        <v>0.48958333333333331</v>
      </c>
      <c r="C15" s="235">
        <f>C12+TIME(0,D12,0)</f>
        <v>0.57291666666666663</v>
      </c>
      <c r="D15" s="149">
        <v>5</v>
      </c>
      <c r="E15" s="286" t="s">
        <v>86</v>
      </c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8"/>
      <c r="Z15" s="98"/>
      <c r="AA15" t="s">
        <v>102</v>
      </c>
    </row>
    <row r="16" spans="1:29" customFormat="1" hidden="1" x14ac:dyDescent="0.3">
      <c r="B16" s="222"/>
      <c r="C16" s="242" t="s">
        <v>14</v>
      </c>
      <c r="D16" s="222">
        <f>SUM(D7:D15)</f>
        <v>110</v>
      </c>
      <c r="E16" s="229"/>
      <c r="F16" s="229"/>
      <c r="G16" s="243"/>
      <c r="H16" s="243"/>
      <c r="I16" s="222">
        <f>SUM(I11:I13)+$D7+$D8+D15</f>
        <v>110</v>
      </c>
      <c r="J16" s="229"/>
      <c r="K16" s="230"/>
      <c r="L16" s="230"/>
      <c r="M16" s="230"/>
      <c r="N16" s="222">
        <f>SUM(N11:N13)+$D7+$D8+D15</f>
        <v>110</v>
      </c>
      <c r="O16" s="230"/>
      <c r="P16" s="230"/>
      <c r="Q16" s="230"/>
      <c r="R16" s="230"/>
      <c r="S16" s="222">
        <f>SUM(S11:S13)+$D7+$D8+D15</f>
        <v>110</v>
      </c>
      <c r="T16" s="230"/>
      <c r="U16" s="230"/>
      <c r="V16" s="230"/>
      <c r="W16" s="230"/>
      <c r="X16" s="222">
        <f>SUM(X11:X13)+$D7+$D8+D15</f>
        <v>110</v>
      </c>
      <c r="Y16" s="230"/>
      <c r="Z16" s="16"/>
    </row>
    <row r="17" spans="1:29" customFormat="1" x14ac:dyDescent="0.3">
      <c r="B17" s="212"/>
      <c r="C17" s="79"/>
      <c r="D17" s="212"/>
      <c r="E17" s="21"/>
      <c r="F17" s="21"/>
      <c r="G17" s="20"/>
      <c r="H17" s="20"/>
      <c r="I17" s="212"/>
      <c r="J17" s="21"/>
      <c r="K17" s="16"/>
      <c r="L17" s="16"/>
      <c r="M17" s="16"/>
      <c r="N17" s="212"/>
      <c r="O17" s="16"/>
      <c r="P17" s="16"/>
      <c r="Q17" s="16"/>
      <c r="R17" s="16"/>
      <c r="S17" s="212"/>
      <c r="T17" s="16"/>
      <c r="U17" s="16"/>
      <c r="V17" s="16"/>
      <c r="W17" s="16"/>
      <c r="X17" s="212"/>
      <c r="Y17" s="16"/>
      <c r="Z17" s="16"/>
    </row>
    <row r="18" spans="1:29" customFormat="1" x14ac:dyDescent="0.3">
      <c r="B18" s="212"/>
      <c r="C18" s="79"/>
      <c r="D18" s="263" t="s">
        <v>90</v>
      </c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16"/>
      <c r="V18" s="16"/>
      <c r="W18" s="16"/>
      <c r="X18" s="212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2"/>
      <c r="C20" s="212"/>
      <c r="D20" s="27"/>
      <c r="E20" s="27" t="s">
        <v>25</v>
      </c>
      <c r="F20" s="27"/>
      <c r="G20" s="212"/>
      <c r="H20" s="212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2"/>
      <c r="C21" s="212"/>
      <c r="D21" s="27"/>
      <c r="E21" s="27" t="s">
        <v>26</v>
      </c>
      <c r="F21" s="27"/>
      <c r="G21" s="212"/>
      <c r="H21" s="212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2"/>
      <c r="C22" s="212"/>
      <c r="D22" s="27"/>
      <c r="E22" s="59" t="s">
        <v>36</v>
      </c>
      <c r="F22" s="27"/>
      <c r="G22" s="212"/>
      <c r="H22" s="212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2"/>
      <c r="C24" s="212"/>
    </row>
    <row r="25" spans="1:29" customFormat="1" x14ac:dyDescent="0.3">
      <c r="B25" s="212"/>
      <c r="C25" s="212"/>
    </row>
    <row r="26" spans="1:29" customFormat="1" x14ac:dyDescent="0.3">
      <c r="B26" s="212"/>
      <c r="C26" s="212"/>
    </row>
    <row r="27" spans="1:29" customFormat="1" x14ac:dyDescent="0.3">
      <c r="B27" s="212"/>
      <c r="C27" s="212"/>
    </row>
    <row r="28" spans="1:29" customFormat="1" x14ac:dyDescent="0.3">
      <c r="B28" s="212"/>
      <c r="C28" s="212"/>
    </row>
    <row r="29" spans="1:29" customFormat="1" x14ac:dyDescent="0.3">
      <c r="B29" s="212"/>
      <c r="C29" s="212"/>
    </row>
    <row r="30" spans="1:29" customFormat="1" x14ac:dyDescent="0.3">
      <c r="B30" s="212"/>
      <c r="C30" s="212"/>
    </row>
    <row r="31" spans="1:29" customFormat="1" x14ac:dyDescent="0.3">
      <c r="B31" s="212"/>
      <c r="C31" s="212"/>
    </row>
    <row r="32" spans="1:29" customFormat="1" x14ac:dyDescent="0.3">
      <c r="B32" s="212"/>
      <c r="C32" s="212"/>
    </row>
    <row r="35" spans="1:29" ht="14.4" customHeight="1" x14ac:dyDescent="0.3">
      <c r="B35" s="261">
        <v>3</v>
      </c>
      <c r="C35" s="261"/>
      <c r="D35" s="2" t="s">
        <v>88</v>
      </c>
      <c r="E35" s="2"/>
      <c r="F35" s="2"/>
      <c r="G35" s="2"/>
      <c r="H35" s="2"/>
      <c r="I35" s="17"/>
    </row>
    <row r="36" spans="1:29" ht="14.4" customHeight="1" x14ac:dyDescent="0.3">
      <c r="B36" s="261"/>
      <c r="C36" s="261"/>
      <c r="D36" s="8" t="s">
        <v>89</v>
      </c>
      <c r="E36" s="8"/>
      <c r="F36" s="8"/>
      <c r="G36" s="8"/>
      <c r="H36" s="8"/>
      <c r="I36" s="17"/>
    </row>
    <row r="37" spans="1:29" ht="14.4" customHeight="1" x14ac:dyDescent="0.3">
      <c r="B37" s="261"/>
      <c r="C37" s="261"/>
      <c r="D37" s="29" t="s">
        <v>2</v>
      </c>
      <c r="E37" s="29"/>
      <c r="F37" s="29"/>
      <c r="G37" s="29"/>
      <c r="H37" s="29"/>
    </row>
    <row r="38" spans="1:29" x14ac:dyDescent="0.3">
      <c r="A38" s="16" t="s">
        <v>114</v>
      </c>
    </row>
    <row r="39" spans="1:29" x14ac:dyDescent="0.3">
      <c r="A39" s="16" t="s">
        <v>116</v>
      </c>
      <c r="E39" s="212" t="s">
        <v>3</v>
      </c>
      <c r="AA39" t="s">
        <v>100</v>
      </c>
      <c r="AB39"/>
      <c r="AC39"/>
    </row>
    <row r="40" spans="1:29" ht="14.4" customHeight="1" x14ac:dyDescent="0.3">
      <c r="B40" s="289" t="s">
        <v>4</v>
      </c>
      <c r="C40" s="290"/>
      <c r="D40" s="209" t="s">
        <v>5</v>
      </c>
      <c r="E40" s="214" t="s">
        <v>6</v>
      </c>
      <c r="F40" s="19"/>
      <c r="G40" s="289" t="s">
        <v>4</v>
      </c>
      <c r="H40" s="290"/>
      <c r="I40" s="13" t="s">
        <v>5</v>
      </c>
      <c r="J40" s="214" t="s">
        <v>6</v>
      </c>
      <c r="L40" s="289" t="s">
        <v>4</v>
      </c>
      <c r="M40" s="290"/>
      <c r="N40" s="13" t="s">
        <v>5</v>
      </c>
      <c r="O40" s="214" t="s">
        <v>6</v>
      </c>
      <c r="P40" s="19"/>
      <c r="Q40" s="289" t="s">
        <v>4</v>
      </c>
      <c r="R40" s="290"/>
      <c r="S40" s="13" t="s">
        <v>5</v>
      </c>
      <c r="T40" s="214" t="s">
        <v>6</v>
      </c>
      <c r="V40" s="289" t="s">
        <v>4</v>
      </c>
      <c r="W40" s="290"/>
      <c r="X40" s="13" t="s">
        <v>5</v>
      </c>
      <c r="Y40" s="214" t="s">
        <v>6</v>
      </c>
      <c r="AA40"/>
      <c r="AB40"/>
      <c r="AC40"/>
    </row>
    <row r="41" spans="1:29" x14ac:dyDescent="0.3">
      <c r="B41" s="69">
        <v>0.41666666666666669</v>
      </c>
      <c r="C41" s="69">
        <v>0.5</v>
      </c>
      <c r="D41" s="215">
        <v>5</v>
      </c>
      <c r="E41" s="291" t="s">
        <v>27</v>
      </c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3"/>
      <c r="AA41" t="s">
        <v>102</v>
      </c>
      <c r="AB41"/>
      <c r="AC41"/>
    </row>
    <row r="42" spans="1:29" ht="23.4" customHeight="1" x14ac:dyDescent="0.3">
      <c r="B42" s="218">
        <f>B41+TIME(0,D41,0)</f>
        <v>0.4201388888888889</v>
      </c>
      <c r="C42" s="218">
        <f>C41+TIME(0,D41,0)</f>
        <v>0.50347222222222221</v>
      </c>
      <c r="D42" s="149">
        <v>10</v>
      </c>
      <c r="E42" s="294" t="s">
        <v>81</v>
      </c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6"/>
      <c r="AA42" t="s">
        <v>101</v>
      </c>
      <c r="AB42"/>
      <c r="AC42"/>
    </row>
    <row r="43" spans="1:29" ht="23.4" customHeight="1" x14ac:dyDescent="0.3">
      <c r="B43" s="89"/>
      <c r="C43" s="89"/>
      <c r="D43" s="33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AA43" s="53"/>
      <c r="AB43"/>
      <c r="AC43"/>
    </row>
    <row r="44" spans="1:29" s="93" customFormat="1" ht="14.4" customHeight="1" x14ac:dyDescent="0.3">
      <c r="B44" s="94"/>
      <c r="D44" s="94" t="s">
        <v>48</v>
      </c>
      <c r="E44" s="94"/>
      <c r="F44" s="94"/>
      <c r="G44" s="95"/>
      <c r="H44" s="95"/>
      <c r="I44" s="93" t="s">
        <v>9</v>
      </c>
      <c r="N44" s="93" t="s">
        <v>9</v>
      </c>
      <c r="O44" s="95"/>
      <c r="P44" s="95"/>
      <c r="Q44" s="95"/>
      <c r="R44" s="95"/>
      <c r="S44" s="93" t="s">
        <v>9</v>
      </c>
      <c r="T44" s="95"/>
      <c r="X44" s="93" t="s">
        <v>9</v>
      </c>
      <c r="AA44" s="53"/>
      <c r="AB44"/>
      <c r="AC44"/>
    </row>
    <row r="45" spans="1:29" s="23" customFormat="1" ht="15.75" customHeight="1" x14ac:dyDescent="0.3">
      <c r="B45" s="281" t="s">
        <v>29</v>
      </c>
      <c r="C45" s="282"/>
      <c r="D45" s="282"/>
      <c r="E45" s="283"/>
      <c r="F45" s="35"/>
      <c r="G45" s="281" t="s">
        <v>53</v>
      </c>
      <c r="H45" s="282"/>
      <c r="I45" s="282"/>
      <c r="J45" s="283"/>
      <c r="K45" s="36"/>
      <c r="L45" s="281" t="s">
        <v>30</v>
      </c>
      <c r="M45" s="282"/>
      <c r="N45" s="282"/>
      <c r="O45" s="283"/>
      <c r="P45" s="35"/>
      <c r="Q45" s="281" t="s">
        <v>51</v>
      </c>
      <c r="R45" s="282"/>
      <c r="S45" s="282"/>
      <c r="T45" s="283"/>
      <c r="V45" s="281" t="s">
        <v>93</v>
      </c>
      <c r="W45" s="282"/>
      <c r="X45" s="282"/>
      <c r="Y45" s="283"/>
      <c r="AA45" s="53"/>
      <c r="AB45" s="53" t="s">
        <v>103</v>
      </c>
      <c r="AC45">
        <f>SUMIF(AA$41:AA$53,"=p",D$41:D$53)</f>
        <v>45</v>
      </c>
    </row>
    <row r="46" spans="1:29" ht="28.8" x14ac:dyDescent="0.3">
      <c r="B46" s="218">
        <f>B42+TIME(0,$D42,0)</f>
        <v>0.42708333333333331</v>
      </c>
      <c r="C46" s="218">
        <f>C42+TIME(0,$D42,0)</f>
        <v>0.51041666666666663</v>
      </c>
      <c r="D46" s="215">
        <v>45</v>
      </c>
      <c r="E46" s="216" t="s">
        <v>31</v>
      </c>
      <c r="F46" s="34"/>
      <c r="G46" s="218">
        <f>$B42+TIME(0,$D42,0)</f>
        <v>0.42708333333333331</v>
      </c>
      <c r="H46" s="218">
        <f>$C42+TIME(0,$D42,0)</f>
        <v>0.51041666666666663</v>
      </c>
      <c r="I46" s="215">
        <v>30</v>
      </c>
      <c r="J46" s="37" t="s">
        <v>91</v>
      </c>
      <c r="K46" s="38"/>
      <c r="L46" s="218">
        <f>$B42+TIME(0,$D42,0)</f>
        <v>0.42708333333333331</v>
      </c>
      <c r="M46" s="218">
        <f>$C42+TIME(0,$D42,0)</f>
        <v>0.51041666666666663</v>
      </c>
      <c r="N46" s="215">
        <v>30</v>
      </c>
      <c r="O46" s="37" t="s">
        <v>33</v>
      </c>
      <c r="P46" s="34"/>
      <c r="Q46" s="218">
        <f>$B42+TIME(0,$D42,0)</f>
        <v>0.42708333333333331</v>
      </c>
      <c r="R46" s="218">
        <f>$C42+TIME(0,$D42,0)</f>
        <v>0.51041666666666663</v>
      </c>
      <c r="S46" s="149">
        <v>45</v>
      </c>
      <c r="T46" s="37" t="s">
        <v>34</v>
      </c>
      <c r="V46" s="218">
        <f>$B42+TIME(0,$D42,0)</f>
        <v>0.42708333333333331</v>
      </c>
      <c r="W46" s="218">
        <f>$C42+TIME(0,$D42,0)</f>
        <v>0.51041666666666663</v>
      </c>
      <c r="X46" s="215">
        <v>30</v>
      </c>
      <c r="Y46" s="37" t="s">
        <v>91</v>
      </c>
      <c r="AA46" s="53" t="s">
        <v>101</v>
      </c>
      <c r="AB46" t="s">
        <v>101</v>
      </c>
      <c r="AC46">
        <f>SUMIF(AA$41:AA$53,"=T",D$41:D$53)</f>
        <v>55</v>
      </c>
    </row>
    <row r="47" spans="1:29" ht="28.8" x14ac:dyDescent="0.3">
      <c r="B47" s="218">
        <f>B46+TIME(0,D46,0)</f>
        <v>0.45833333333333331</v>
      </c>
      <c r="C47" s="218">
        <f>C46+TIME(0,D46,0)</f>
        <v>0.54166666666666663</v>
      </c>
      <c r="D47" s="149">
        <v>45</v>
      </c>
      <c r="E47" s="37" t="s">
        <v>34</v>
      </c>
      <c r="F47" s="34"/>
      <c r="G47" s="218">
        <f>G46+TIME(0,$I46,0)</f>
        <v>0.44791666666666663</v>
      </c>
      <c r="H47" s="218">
        <f>H46+TIME(0,$I46,0)</f>
        <v>0.53125</v>
      </c>
      <c r="I47" s="149">
        <v>45</v>
      </c>
      <c r="J47" s="37" t="s">
        <v>34</v>
      </c>
      <c r="K47" s="38"/>
      <c r="L47" s="218">
        <f>L46+TIME(0,$N46,0)</f>
        <v>0.44791666666666663</v>
      </c>
      <c r="M47" s="218">
        <f>M46+TIME(0,$N46,0)</f>
        <v>0.53125</v>
      </c>
      <c r="N47" s="149">
        <v>15</v>
      </c>
      <c r="O47" s="37" t="s">
        <v>35</v>
      </c>
      <c r="P47" s="34"/>
      <c r="Q47" s="218">
        <f>Q46+TIME(0,$S46,0)</f>
        <v>0.45833333333333331</v>
      </c>
      <c r="R47" s="218">
        <f>R46+TIME(0,$S46,0)</f>
        <v>0.54166666666666663</v>
      </c>
      <c r="S47" s="149">
        <v>15</v>
      </c>
      <c r="T47" s="37" t="s">
        <v>62</v>
      </c>
      <c r="V47" s="218">
        <f>V46+TIME(0,$X46,0)</f>
        <v>0.44791666666666663</v>
      </c>
      <c r="W47" s="218">
        <f>W46+TIME(0,$X46,0)</f>
        <v>0.53125</v>
      </c>
      <c r="X47" s="149">
        <v>45</v>
      </c>
      <c r="Y47" s="37" t="s">
        <v>33</v>
      </c>
      <c r="AA47" s="53" t="s">
        <v>103</v>
      </c>
      <c r="AB47" t="s">
        <v>102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8">
        <f>G47+TIME(0,$I47,0)</f>
        <v>0.47916666666666663</v>
      </c>
      <c r="H48" s="218">
        <f>H47+TIME(0,$I47,0)</f>
        <v>0.5625</v>
      </c>
      <c r="I48" s="149">
        <v>15</v>
      </c>
      <c r="J48" s="37" t="s">
        <v>62</v>
      </c>
      <c r="K48" s="38"/>
      <c r="L48" s="218">
        <f>L47+TIME(0,$N47,0)</f>
        <v>0.45833333333333331</v>
      </c>
      <c r="M48" s="218">
        <f>M47+TIME(0,$N47,0)</f>
        <v>0.54166666666666663</v>
      </c>
      <c r="N48" s="215">
        <v>45</v>
      </c>
      <c r="O48" s="216" t="s">
        <v>31</v>
      </c>
      <c r="P48" s="34"/>
      <c r="Q48" s="218">
        <f>Q47+TIME(0,$S47,0)</f>
        <v>0.46875</v>
      </c>
      <c r="R48" s="218">
        <f>R47+TIME(0,$S47,0)</f>
        <v>0.55208333333333326</v>
      </c>
      <c r="S48" s="215">
        <v>30</v>
      </c>
      <c r="T48" s="37" t="s">
        <v>91</v>
      </c>
      <c r="V48" s="218">
        <f>V47+TIME(0,$X47,0)</f>
        <v>0.47916666666666663</v>
      </c>
      <c r="W48" s="218">
        <f>W47+TIME(0,$X47,0)</f>
        <v>0.5625</v>
      </c>
      <c r="X48" s="149">
        <v>15</v>
      </c>
      <c r="Y48" s="37" t="s">
        <v>35</v>
      </c>
      <c r="AA48" s="53"/>
      <c r="AB48" s="53"/>
      <c r="AC48"/>
    </row>
    <row r="49" spans="1:29" x14ac:dyDescent="0.3">
      <c r="B49" s="89"/>
      <c r="C49" s="89"/>
      <c r="D49" s="33"/>
      <c r="E49" s="34"/>
      <c r="F49" s="34"/>
      <c r="G49" s="89"/>
      <c r="H49" s="89"/>
      <c r="I49" s="90"/>
      <c r="J49" s="90"/>
      <c r="K49" s="38"/>
      <c r="L49" s="89"/>
      <c r="M49" s="89"/>
      <c r="N49" s="33"/>
      <c r="O49" s="90"/>
      <c r="P49" s="34"/>
      <c r="Q49" s="89"/>
      <c r="R49" s="89"/>
      <c r="S49" s="33"/>
      <c r="T49" s="90"/>
      <c r="V49" s="89"/>
      <c r="W49" s="89"/>
      <c r="X49" s="90"/>
      <c r="Y49" s="90"/>
      <c r="AA49" s="53"/>
      <c r="AB49"/>
      <c r="AC49"/>
    </row>
    <row r="50" spans="1:29" s="17" customFormat="1" x14ac:dyDescent="0.3">
      <c r="B50" s="97"/>
      <c r="C50" s="97"/>
      <c r="D50" s="34"/>
      <c r="E50" s="297" t="s">
        <v>11</v>
      </c>
      <c r="F50" s="297"/>
      <c r="G50" s="297"/>
      <c r="H50" s="297"/>
      <c r="I50" s="297"/>
      <c r="J50" s="297"/>
      <c r="K50" s="124"/>
      <c r="L50" s="97"/>
      <c r="M50" s="97"/>
      <c r="N50" s="34"/>
      <c r="O50" s="34"/>
      <c r="P50" s="34"/>
      <c r="Q50" s="97"/>
      <c r="R50" s="97"/>
      <c r="S50" s="34"/>
      <c r="T50" s="34"/>
      <c r="V50" s="97"/>
      <c r="W50" s="97"/>
      <c r="X50" s="34"/>
      <c r="Y50" s="34"/>
      <c r="AA50"/>
      <c r="AB50"/>
      <c r="AC50"/>
    </row>
    <row r="51" spans="1:29" s="98" customFormat="1" ht="14.4" customHeight="1" x14ac:dyDescent="0.3">
      <c r="B51" s="126">
        <f>B47+TIME(0,D47,0)</f>
        <v>0.48958333333333331</v>
      </c>
      <c r="C51" s="126">
        <f>C47+TIME(0,D47,0)</f>
        <v>0.57291666666666663</v>
      </c>
      <c r="D51" s="149">
        <v>5</v>
      </c>
      <c r="E51" s="286" t="s">
        <v>86</v>
      </c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8"/>
      <c r="AA51" t="s">
        <v>102</v>
      </c>
      <c r="AB51"/>
      <c r="AC51"/>
    </row>
    <row r="52" spans="1:29" ht="14.4" hidden="1" customHeight="1" x14ac:dyDescent="0.3">
      <c r="A52"/>
      <c r="B52" s="212"/>
      <c r="C52" s="79" t="s">
        <v>14</v>
      </c>
      <c r="D52" s="212">
        <f>SUM(D41:D51)</f>
        <v>110</v>
      </c>
      <c r="E52" s="21"/>
      <c r="F52" s="21"/>
      <c r="G52" s="20"/>
      <c r="H52" s="20"/>
      <c r="I52" s="212">
        <f>SUM(I46:I48)+$D41+$D42+D51</f>
        <v>110</v>
      </c>
      <c r="J52" s="21"/>
      <c r="N52" s="212">
        <f>SUM(N46:N48)+$D41+$D42+D51</f>
        <v>110</v>
      </c>
      <c r="S52" s="212">
        <f>SUM(S46:S48)+$D41+$D42+D51</f>
        <v>110</v>
      </c>
      <c r="X52" s="212">
        <f>SUM(X46:X48)+$D41+$D42+D51</f>
        <v>110</v>
      </c>
      <c r="AA52" t="s">
        <v>102</v>
      </c>
      <c r="AB52"/>
      <c r="AC52"/>
    </row>
    <row r="53" spans="1:29" x14ac:dyDescent="0.3">
      <c r="A53"/>
      <c r="B53" s="212"/>
      <c r="C53" s="79"/>
      <c r="D53" s="212"/>
      <c r="E53" s="21"/>
      <c r="F53" s="21"/>
      <c r="G53" s="20"/>
      <c r="H53" s="20"/>
      <c r="I53" s="212"/>
      <c r="J53" s="21"/>
      <c r="N53" s="212"/>
      <c r="S53" s="212"/>
      <c r="X53" s="212"/>
      <c r="AA53"/>
      <c r="AB53"/>
      <c r="AC53"/>
    </row>
    <row r="54" spans="1:29" x14ac:dyDescent="0.3">
      <c r="A54"/>
      <c r="B54" s="212"/>
      <c r="C54" s="79"/>
      <c r="D54" s="263" t="s">
        <v>90</v>
      </c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X54" s="212"/>
    </row>
    <row r="56" spans="1:29" s="27" customFormat="1" x14ac:dyDescent="0.3">
      <c r="B56" s="212"/>
      <c r="C56" s="212"/>
      <c r="E56" s="27" t="s">
        <v>25</v>
      </c>
      <c r="G56" s="212"/>
      <c r="H56" s="212"/>
    </row>
    <row r="57" spans="1:29" s="27" customFormat="1" x14ac:dyDescent="0.3">
      <c r="B57" s="212"/>
      <c r="C57" s="212"/>
      <c r="E57" s="27" t="s">
        <v>26</v>
      </c>
      <c r="G57" s="212"/>
      <c r="H57" s="212"/>
    </row>
    <row r="58" spans="1:29" s="27" customFormat="1" x14ac:dyDescent="0.3">
      <c r="B58" s="212"/>
      <c r="C58" s="212"/>
      <c r="E58" s="59" t="s">
        <v>36</v>
      </c>
      <c r="G58" s="212"/>
      <c r="H58" s="212"/>
    </row>
    <row r="61" spans="1:29" x14ac:dyDescent="0.3">
      <c r="A61" t="s">
        <v>74</v>
      </c>
    </row>
    <row r="64" spans="1:29" ht="14.4" customHeight="1" x14ac:dyDescent="0.3">
      <c r="B64" s="261">
        <v>3</v>
      </c>
      <c r="C64" s="261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61"/>
      <c r="C65" s="261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61"/>
      <c r="C66" s="261"/>
      <c r="D66" s="29" t="s">
        <v>2</v>
      </c>
      <c r="E66" s="29"/>
      <c r="F66" s="29"/>
      <c r="G66" s="29"/>
    </row>
    <row r="68" spans="1:25" x14ac:dyDescent="0.3">
      <c r="E68" s="112" t="s">
        <v>3</v>
      </c>
    </row>
    <row r="69" spans="1:25" x14ac:dyDescent="0.3">
      <c r="B69" s="284" t="s">
        <v>4</v>
      </c>
      <c r="C69" s="284"/>
      <c r="D69" s="110" t="s">
        <v>5</v>
      </c>
      <c r="E69" s="116" t="s">
        <v>6</v>
      </c>
      <c r="F69" s="19"/>
      <c r="G69" s="278" t="s">
        <v>4</v>
      </c>
      <c r="H69" s="279"/>
      <c r="I69" s="13" t="s">
        <v>5</v>
      </c>
      <c r="J69" s="116" t="s">
        <v>6</v>
      </c>
      <c r="L69" s="285" t="s">
        <v>4</v>
      </c>
      <c r="M69" s="285"/>
      <c r="N69" s="13" t="s">
        <v>5</v>
      </c>
      <c r="O69" s="116" t="s">
        <v>6</v>
      </c>
      <c r="P69" s="19"/>
      <c r="Q69" s="278" t="s">
        <v>4</v>
      </c>
      <c r="R69" s="279"/>
      <c r="S69" s="13" t="s">
        <v>5</v>
      </c>
      <c r="T69" s="116" t="s">
        <v>6</v>
      </c>
      <c r="V69" s="278" t="s">
        <v>4</v>
      </c>
      <c r="W69" s="279"/>
      <c r="X69" s="13" t="s">
        <v>5</v>
      </c>
      <c r="Y69" s="116" t="s">
        <v>6</v>
      </c>
    </row>
    <row r="70" spans="1:25" x14ac:dyDescent="0.3">
      <c r="B70" s="9">
        <v>0.4236111111111111</v>
      </c>
      <c r="C70" s="9">
        <v>0.51388888888888895</v>
      </c>
      <c r="D70" s="119">
        <v>5</v>
      </c>
      <c r="E70" s="280" t="s">
        <v>27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</row>
    <row r="71" spans="1:25" x14ac:dyDescent="0.3">
      <c r="B71" s="118">
        <v>0.42708333333333331</v>
      </c>
      <c r="C71" s="118">
        <v>0.51736111111111105</v>
      </c>
      <c r="D71" s="119">
        <v>15</v>
      </c>
      <c r="E71" s="280" t="s">
        <v>28</v>
      </c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</row>
    <row r="72" spans="1:25" x14ac:dyDescent="0.3">
      <c r="B72" s="89"/>
      <c r="C72" s="89"/>
      <c r="D72" s="33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 spans="1:25" x14ac:dyDescent="0.3">
      <c r="A73" s="93"/>
      <c r="B73" s="94"/>
      <c r="C73" s="93"/>
      <c r="D73" s="94" t="s">
        <v>48</v>
      </c>
      <c r="E73" s="94"/>
      <c r="F73" s="94"/>
      <c r="G73" s="95"/>
      <c r="H73" s="95"/>
      <c r="I73" s="93" t="s">
        <v>9</v>
      </c>
      <c r="J73" s="93"/>
      <c r="K73" s="93"/>
      <c r="L73" s="93"/>
      <c r="M73" s="93"/>
      <c r="N73" s="93" t="s">
        <v>9</v>
      </c>
      <c r="O73" s="95"/>
      <c r="P73" s="95"/>
      <c r="Q73" s="95"/>
      <c r="R73" s="95"/>
      <c r="S73" s="93" t="s">
        <v>9</v>
      </c>
      <c r="T73" s="95"/>
      <c r="U73" s="93"/>
      <c r="V73" s="93"/>
      <c r="W73" s="93"/>
      <c r="X73" s="93" t="s">
        <v>9</v>
      </c>
      <c r="Y73" s="93"/>
    </row>
    <row r="74" spans="1:25" ht="15.6" x14ac:dyDescent="0.3">
      <c r="A74" s="23"/>
      <c r="B74" s="281" t="s">
        <v>29</v>
      </c>
      <c r="C74" s="282"/>
      <c r="D74" s="282"/>
      <c r="E74" s="283"/>
      <c r="F74" s="35"/>
      <c r="G74" s="281" t="s">
        <v>53</v>
      </c>
      <c r="H74" s="282"/>
      <c r="I74" s="282"/>
      <c r="J74" s="283"/>
      <c r="K74" s="36"/>
      <c r="L74" s="281" t="s">
        <v>30</v>
      </c>
      <c r="M74" s="282"/>
      <c r="N74" s="282"/>
      <c r="O74" s="283"/>
      <c r="P74" s="35"/>
      <c r="Q74" s="281" t="s">
        <v>51</v>
      </c>
      <c r="R74" s="282"/>
      <c r="S74" s="282"/>
      <c r="T74" s="283"/>
      <c r="U74" s="23"/>
      <c r="V74" s="281" t="s">
        <v>52</v>
      </c>
      <c r="W74" s="282"/>
      <c r="X74" s="282"/>
      <c r="Y74" s="283"/>
    </row>
    <row r="75" spans="1:25" ht="28.8" x14ac:dyDescent="0.3">
      <c r="B75" s="118">
        <v>0.4375</v>
      </c>
      <c r="C75" s="118">
        <v>0.52777777777777779</v>
      </c>
      <c r="D75" s="119">
        <v>45</v>
      </c>
      <c r="E75" s="120" t="s">
        <v>31</v>
      </c>
      <c r="F75" s="34"/>
      <c r="G75" s="118">
        <v>0.4375</v>
      </c>
      <c r="H75" s="118">
        <v>0.52777777777777779</v>
      </c>
      <c r="I75" s="119">
        <v>30</v>
      </c>
      <c r="J75" s="37" t="s">
        <v>32</v>
      </c>
      <c r="K75" s="38"/>
      <c r="L75" s="118">
        <v>0.4375</v>
      </c>
      <c r="M75" s="118">
        <v>0.52777777777777779</v>
      </c>
      <c r="N75" s="119">
        <v>30</v>
      </c>
      <c r="O75" s="37" t="s">
        <v>33</v>
      </c>
      <c r="P75" s="34"/>
      <c r="Q75" s="118">
        <v>0.4375</v>
      </c>
      <c r="R75" s="118">
        <v>0.52777777777777779</v>
      </c>
      <c r="S75" s="119">
        <v>45</v>
      </c>
      <c r="T75" s="37" t="s">
        <v>34</v>
      </c>
      <c r="V75" s="118">
        <v>0.4375</v>
      </c>
      <c r="W75" s="118">
        <v>0.52777777777777779</v>
      </c>
      <c r="X75" s="119">
        <v>30</v>
      </c>
      <c r="Y75" s="37" t="s">
        <v>32</v>
      </c>
    </row>
    <row r="76" spans="1:25" ht="28.8" x14ac:dyDescent="0.3">
      <c r="B76" s="118">
        <v>0.46875</v>
      </c>
      <c r="C76" s="118">
        <v>5.9027777777777783E-2</v>
      </c>
      <c r="D76" s="119">
        <v>45</v>
      </c>
      <c r="E76" s="37" t="s">
        <v>34</v>
      </c>
      <c r="F76" s="34"/>
      <c r="G76" s="118">
        <v>0.45833333333333331</v>
      </c>
      <c r="H76" s="118">
        <v>4.8611111111111112E-2</v>
      </c>
      <c r="I76" s="119">
        <v>45</v>
      </c>
      <c r="J76" s="37" t="s">
        <v>34</v>
      </c>
      <c r="K76" s="38"/>
      <c r="L76" s="118">
        <v>0.45833333333333331</v>
      </c>
      <c r="M76" s="118">
        <v>4.8611111111111112E-2</v>
      </c>
      <c r="N76" s="119">
        <v>15</v>
      </c>
      <c r="O76" s="37" t="s">
        <v>35</v>
      </c>
      <c r="P76" s="34"/>
      <c r="Q76" s="118">
        <v>0.46875</v>
      </c>
      <c r="R76" s="118">
        <v>5.9027777777777783E-2</v>
      </c>
      <c r="S76" s="119">
        <v>15</v>
      </c>
      <c r="T76" s="37" t="s">
        <v>62</v>
      </c>
      <c r="V76" s="118">
        <v>0.45833333333333331</v>
      </c>
      <c r="W76" s="118">
        <v>4.8611111111111112E-2</v>
      </c>
      <c r="X76" s="119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8">
        <v>0.48958333333333331</v>
      </c>
      <c r="H77" s="118">
        <v>7.9861111111111105E-2</v>
      </c>
      <c r="I77" s="119">
        <v>15</v>
      </c>
      <c r="J77" s="37" t="s">
        <v>62</v>
      </c>
      <c r="K77" s="38"/>
      <c r="L77" s="118">
        <v>0.46875</v>
      </c>
      <c r="M77" s="118">
        <v>5.9027777777777783E-2</v>
      </c>
      <c r="N77" s="119">
        <v>45</v>
      </c>
      <c r="O77" s="120" t="s">
        <v>31</v>
      </c>
      <c r="P77" s="34"/>
      <c r="Q77" s="118">
        <v>0.47916666666666669</v>
      </c>
      <c r="R77" s="118">
        <v>6.9444444444444434E-2</v>
      </c>
      <c r="S77" s="119">
        <v>30</v>
      </c>
      <c r="T77" s="37" t="s">
        <v>32</v>
      </c>
      <c r="V77" s="118">
        <v>0.48958333333333331</v>
      </c>
      <c r="W77" s="118">
        <v>7.9861111111111105E-2</v>
      </c>
      <c r="X77" s="119">
        <v>15</v>
      </c>
      <c r="Y77" s="37" t="s">
        <v>35</v>
      </c>
    </row>
    <row r="78" spans="1:25" x14ac:dyDescent="0.3">
      <c r="A78"/>
      <c r="B78" s="112"/>
      <c r="C78" s="79" t="s">
        <v>14</v>
      </c>
      <c r="D78" s="112">
        <f>SUM(D70:D77)</f>
        <v>110</v>
      </c>
      <c r="E78" s="21"/>
      <c r="F78" s="21"/>
      <c r="G78" s="20"/>
      <c r="H78" s="20"/>
      <c r="I78" s="112">
        <f>SUM(I75:I77)+$D70+$D71</f>
        <v>110</v>
      </c>
      <c r="J78" s="21"/>
      <c r="N78" s="112">
        <f>SUM(N75:N77)+$D70+$D71</f>
        <v>110</v>
      </c>
      <c r="S78" s="112">
        <f>SUM(S75:S77)+$D70+$D71</f>
        <v>110</v>
      </c>
      <c r="X78" s="112">
        <f>SUM(X75:X77)+$D70+$D71</f>
        <v>110</v>
      </c>
    </row>
    <row r="79" spans="1:25" x14ac:dyDescent="0.3">
      <c r="A79"/>
      <c r="B79" s="112"/>
      <c r="C79" s="79"/>
      <c r="D79" s="112"/>
      <c r="E79" s="21"/>
      <c r="F79" s="21"/>
      <c r="G79" s="20"/>
      <c r="H79" s="20"/>
      <c r="I79" s="112"/>
      <c r="J79" s="21"/>
      <c r="N79" s="112"/>
      <c r="S79" s="112"/>
      <c r="X79" s="112"/>
    </row>
    <row r="80" spans="1:25" x14ac:dyDescent="0.3">
      <c r="A80"/>
      <c r="B80" s="112"/>
      <c r="C80" s="79"/>
      <c r="D80" s="263" t="s">
        <v>24</v>
      </c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X80" s="112"/>
    </row>
    <row r="82" spans="1:25" x14ac:dyDescent="0.3">
      <c r="A82" s="27"/>
      <c r="B82" s="112"/>
      <c r="C82" s="112"/>
      <c r="D82" s="27"/>
      <c r="E82" s="27" t="s">
        <v>25</v>
      </c>
      <c r="F82" s="27"/>
      <c r="G82" s="112"/>
      <c r="H82" s="112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2"/>
      <c r="C83" s="112"/>
      <c r="D83" s="27"/>
      <c r="E83" s="27" t="s">
        <v>26</v>
      </c>
      <c r="F83" s="27"/>
      <c r="G83" s="112"/>
      <c r="H83" s="112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2"/>
      <c r="C84" s="112"/>
      <c r="D84" s="27"/>
      <c r="E84" s="59" t="s">
        <v>36</v>
      </c>
      <c r="F84" s="27"/>
      <c r="G84" s="112"/>
      <c r="H84" s="112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  <mergeCell ref="B2:C4"/>
    <mergeCell ref="B6:C6"/>
    <mergeCell ref="G6:H6"/>
    <mergeCell ref="L6:M6"/>
    <mergeCell ref="Q6:R6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64:C66"/>
    <mergeCell ref="B69:C69"/>
    <mergeCell ref="G69:H69"/>
    <mergeCell ref="L69:M69"/>
    <mergeCell ref="Q69:R69"/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90" zoomScaleNormal="90" workbookViewId="0">
      <selection activeCell="P25" sqref="P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127</v>
      </c>
      <c r="B1" s="212"/>
      <c r="C1" s="212"/>
    </row>
    <row r="2" spans="1:24" customFormat="1" x14ac:dyDescent="0.3">
      <c r="A2" s="16"/>
      <c r="B2" s="261">
        <v>4</v>
      </c>
      <c r="C2" s="261"/>
      <c r="D2" s="80"/>
      <c r="E2" s="257" t="s">
        <v>133</v>
      </c>
      <c r="F2" s="80"/>
      <c r="G2" s="80"/>
      <c r="H2" s="80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61"/>
      <c r="C3" s="261"/>
      <c r="D3" s="80"/>
      <c r="E3" s="258" t="s">
        <v>134</v>
      </c>
      <c r="F3" s="80"/>
      <c r="G3" s="80"/>
      <c r="H3" s="80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61"/>
      <c r="C4" s="261"/>
      <c r="D4" s="81"/>
      <c r="E4" s="81"/>
      <c r="F4" s="81"/>
      <c r="G4" s="81"/>
      <c r="H4" s="81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100</v>
      </c>
    </row>
    <row r="6" spans="1:24" customFormat="1" x14ac:dyDescent="0.3">
      <c r="A6" s="16"/>
      <c r="B6" s="284" t="s">
        <v>4</v>
      </c>
      <c r="C6" s="284"/>
      <c r="D6" s="209" t="s">
        <v>5</v>
      </c>
      <c r="E6" s="213" t="s">
        <v>6</v>
      </c>
      <c r="F6" s="19"/>
      <c r="G6" s="289" t="s">
        <v>4</v>
      </c>
      <c r="H6" s="290"/>
      <c r="I6" s="209" t="s">
        <v>5</v>
      </c>
      <c r="J6" s="213" t="s">
        <v>6</v>
      </c>
      <c r="K6" s="16"/>
      <c r="L6" s="284" t="s">
        <v>4</v>
      </c>
      <c r="M6" s="284"/>
      <c r="N6" s="209" t="s">
        <v>5</v>
      </c>
      <c r="O6" s="213" t="s">
        <v>6</v>
      </c>
      <c r="P6" s="19"/>
      <c r="Q6" s="289" t="s">
        <v>4</v>
      </c>
      <c r="R6" s="290"/>
      <c r="S6" s="209" t="s">
        <v>5</v>
      </c>
      <c r="T6" s="213" t="s">
        <v>6</v>
      </c>
    </row>
    <row r="7" spans="1:24" customFormat="1" x14ac:dyDescent="0.3">
      <c r="A7" s="16"/>
      <c r="B7" s="91"/>
      <c r="C7" s="91"/>
      <c r="D7" s="92"/>
      <c r="E7" s="91"/>
      <c r="F7" s="91"/>
      <c r="G7" s="91"/>
      <c r="H7" s="91"/>
      <c r="I7" s="92"/>
      <c r="J7" s="91"/>
      <c r="K7" s="16"/>
      <c r="L7" s="91"/>
      <c r="M7" s="91"/>
      <c r="N7" s="92"/>
      <c r="O7" s="91"/>
      <c r="P7" s="91"/>
      <c r="Q7" s="91"/>
      <c r="R7" s="91"/>
      <c r="S7" s="92"/>
      <c r="T7" s="91"/>
    </row>
    <row r="8" spans="1:24" customFormat="1" ht="15.6" customHeight="1" x14ac:dyDescent="0.3">
      <c r="A8" s="23"/>
      <c r="B8" s="319" t="s">
        <v>29</v>
      </c>
      <c r="C8" s="320"/>
      <c r="D8" s="320"/>
      <c r="E8" s="321"/>
      <c r="F8" s="22"/>
      <c r="G8" s="319" t="s">
        <v>53</v>
      </c>
      <c r="H8" s="320"/>
      <c r="I8" s="320"/>
      <c r="J8" s="321"/>
      <c r="K8" s="23"/>
      <c r="L8" s="319" t="s">
        <v>30</v>
      </c>
      <c r="M8" s="320"/>
      <c r="N8" s="320"/>
      <c r="O8" s="321"/>
      <c r="P8" s="22"/>
      <c r="Q8" s="319" t="s">
        <v>37</v>
      </c>
      <c r="R8" s="320"/>
      <c r="S8" s="320"/>
      <c r="T8" s="321"/>
    </row>
    <row r="9" spans="1:24" customFormat="1" ht="28.8" x14ac:dyDescent="0.3">
      <c r="A9" s="16"/>
      <c r="B9" s="99">
        <v>0.41666666666666669</v>
      </c>
      <c r="C9" s="99">
        <v>0.5</v>
      </c>
      <c r="D9" s="215">
        <v>30</v>
      </c>
      <c r="E9" s="42" t="s">
        <v>91</v>
      </c>
      <c r="F9" s="90"/>
      <c r="G9" s="322">
        <v>0.41666666666666669</v>
      </c>
      <c r="H9" s="322">
        <v>0.5</v>
      </c>
      <c r="I9" s="324">
        <v>45</v>
      </c>
      <c r="J9" s="325" t="s">
        <v>31</v>
      </c>
      <c r="K9" s="154"/>
      <c r="L9" s="244">
        <v>0.41666666666666669</v>
      </c>
      <c r="M9" s="244">
        <v>0.5</v>
      </c>
      <c r="N9" s="149">
        <v>15</v>
      </c>
      <c r="O9" s="42" t="s">
        <v>61</v>
      </c>
      <c r="P9" s="90"/>
      <c r="Q9" s="322">
        <v>0.41666666666666669</v>
      </c>
      <c r="R9" s="322">
        <v>0.5</v>
      </c>
      <c r="S9" s="315">
        <v>55</v>
      </c>
      <c r="T9" s="317" t="s">
        <v>63</v>
      </c>
      <c r="U9" s="16"/>
      <c r="V9" s="53" t="s">
        <v>101</v>
      </c>
      <c r="W9" s="53" t="s">
        <v>103</v>
      </c>
      <c r="X9">
        <f>SUMIF(V$9:V$13,"=p",D$9:D$13)</f>
        <v>70</v>
      </c>
    </row>
    <row r="10" spans="1:24" customFormat="1" ht="28.8" x14ac:dyDescent="0.3">
      <c r="A10" s="16"/>
      <c r="B10" s="218">
        <f>B9+TIME(0,$D9,0)</f>
        <v>0.4375</v>
      </c>
      <c r="C10" s="218">
        <f>C9+TIME(0,$D9,0)</f>
        <v>0.52083333333333337</v>
      </c>
      <c r="D10" s="149">
        <v>15</v>
      </c>
      <c r="E10" s="42" t="s">
        <v>61</v>
      </c>
      <c r="F10" s="90"/>
      <c r="G10" s="323"/>
      <c r="H10" s="323"/>
      <c r="I10" s="324"/>
      <c r="J10" s="325"/>
      <c r="K10" s="154"/>
      <c r="L10" s="235">
        <f>L9+TIME(0,$N9,0)</f>
        <v>0.42708333333333337</v>
      </c>
      <c r="M10" s="235">
        <f>M9+TIME(0,$N9,0)</f>
        <v>0.51041666666666663</v>
      </c>
      <c r="N10" s="149">
        <v>55</v>
      </c>
      <c r="O10" s="42" t="s">
        <v>63</v>
      </c>
      <c r="P10" s="90"/>
      <c r="Q10" s="323"/>
      <c r="R10" s="323"/>
      <c r="S10" s="316"/>
      <c r="T10" s="318"/>
      <c r="U10" s="16"/>
      <c r="V10" s="53" t="s">
        <v>103</v>
      </c>
      <c r="W10" t="s">
        <v>101</v>
      </c>
      <c r="X10">
        <f>SUMIF(V$9:V$13,"=t",D$9:D$13)</f>
        <v>30</v>
      </c>
    </row>
    <row r="11" spans="1:24" customFormat="1" ht="28.2" customHeight="1" x14ac:dyDescent="0.3">
      <c r="A11" s="16"/>
      <c r="B11" s="218">
        <f>B10+TIME(0,$D10,0)</f>
        <v>0.44791666666666669</v>
      </c>
      <c r="C11" s="218">
        <f>C10+TIME(0,$D10,0)</f>
        <v>0.53125</v>
      </c>
      <c r="D11" s="149">
        <v>55</v>
      </c>
      <c r="E11" s="42" t="s">
        <v>63</v>
      </c>
      <c r="F11" s="90"/>
      <c r="G11" s="235">
        <f>G9+TIME(0,I9,0)</f>
        <v>0.44791666666666669</v>
      </c>
      <c r="H11" s="235">
        <f>H9+TIME(0,I9,0)</f>
        <v>0.53125</v>
      </c>
      <c r="I11" s="149">
        <v>55</v>
      </c>
      <c r="J11" s="42" t="s">
        <v>63</v>
      </c>
      <c r="K11" s="154"/>
      <c r="L11" s="235">
        <f>L10+TIME(0,$N10,0)</f>
        <v>0.46527777777777779</v>
      </c>
      <c r="M11" s="235">
        <f>M10+TIME(0,$N10,0)</f>
        <v>0.54861111111111105</v>
      </c>
      <c r="N11" s="149">
        <v>30</v>
      </c>
      <c r="O11" s="42" t="s">
        <v>91</v>
      </c>
      <c r="P11" s="90"/>
      <c r="Q11" s="235">
        <f>Q9+TIME(0,S9,0)</f>
        <v>0.4548611111111111</v>
      </c>
      <c r="R11" s="235">
        <f>R9+TIME(0,S9,0)</f>
        <v>0.53819444444444442</v>
      </c>
      <c r="S11" s="149">
        <v>45</v>
      </c>
      <c r="T11" s="42" t="s">
        <v>31</v>
      </c>
      <c r="U11" s="16"/>
      <c r="V11" s="53" t="s">
        <v>103</v>
      </c>
      <c r="W11" t="s">
        <v>102</v>
      </c>
      <c r="X11">
        <f>SUMIF(V$9:V$13,"=a",D$9:D$13)</f>
        <v>10</v>
      </c>
    </row>
    <row r="12" spans="1:24" customFormat="1" x14ac:dyDescent="0.3">
      <c r="A12" s="16"/>
      <c r="B12" s="89"/>
      <c r="C12" s="89"/>
      <c r="D12" s="90"/>
      <c r="E12" s="90"/>
      <c r="F12" s="90"/>
      <c r="G12" s="153"/>
      <c r="H12" s="153"/>
      <c r="I12" s="90"/>
      <c r="J12" s="90"/>
      <c r="K12" s="154"/>
      <c r="L12" s="153"/>
      <c r="M12" s="153"/>
      <c r="N12" s="90"/>
      <c r="O12" s="90"/>
      <c r="P12" s="90"/>
      <c r="Q12" s="153"/>
      <c r="R12" s="153"/>
      <c r="S12" s="90"/>
      <c r="T12" s="90"/>
      <c r="U12" s="16"/>
      <c r="V12" s="53"/>
      <c r="W12" s="16"/>
      <c r="X12" s="16"/>
    </row>
    <row r="13" spans="1:24" customFormat="1" x14ac:dyDescent="0.3">
      <c r="A13" s="98"/>
      <c r="B13" s="126">
        <f>B11+TIME(0,D11,0)</f>
        <v>0.4861111111111111</v>
      </c>
      <c r="C13" s="126">
        <f>C11+TIME(0,D11,0)</f>
        <v>0.56944444444444442</v>
      </c>
      <c r="D13" s="149">
        <v>10</v>
      </c>
      <c r="E13" s="286" t="s">
        <v>86</v>
      </c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8"/>
      <c r="U13" s="98"/>
      <c r="V13" s="53" t="s">
        <v>102</v>
      </c>
      <c r="W13" s="16"/>
      <c r="X13" s="16"/>
    </row>
    <row r="14" spans="1:24" customFormat="1" hidden="1" x14ac:dyDescent="0.3">
      <c r="B14" s="212"/>
      <c r="C14" s="79" t="s">
        <v>14</v>
      </c>
      <c r="D14" s="212">
        <f>SUM(D9:D13)</f>
        <v>110</v>
      </c>
      <c r="E14" s="18"/>
      <c r="F14" s="18"/>
      <c r="G14" s="18"/>
      <c r="H14" s="18"/>
      <c r="I14" s="212">
        <f>SUM(I9:I11)+D13</f>
        <v>110</v>
      </c>
      <c r="J14" s="18"/>
      <c r="K14" s="16"/>
      <c r="L14" s="16"/>
      <c r="M14" s="16"/>
      <c r="N14" s="212">
        <f>SUM(N9:N11)+D13</f>
        <v>110</v>
      </c>
      <c r="O14" s="16"/>
      <c r="P14" s="16"/>
      <c r="Q14" s="16"/>
      <c r="R14" s="16"/>
      <c r="S14" s="212">
        <f>SUM(S9:S11)+D13</f>
        <v>110</v>
      </c>
      <c r="T14" s="16"/>
      <c r="U14" s="98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63" t="s">
        <v>90</v>
      </c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2"/>
      <c r="C18" s="212"/>
      <c r="D18" s="27"/>
      <c r="E18" s="27" t="s">
        <v>66</v>
      </c>
      <c r="F18" s="27"/>
      <c r="G18" s="212"/>
      <c r="H18" s="212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2"/>
      <c r="C19" s="212"/>
      <c r="D19" s="27"/>
      <c r="E19" s="27" t="s">
        <v>26</v>
      </c>
      <c r="F19" s="27"/>
      <c r="G19" s="212"/>
      <c r="H19" s="212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9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2"/>
      <c r="C21" s="212"/>
    </row>
    <row r="22" spans="1:20" customFormat="1" x14ac:dyDescent="0.3">
      <c r="B22" s="212"/>
      <c r="C22" s="212"/>
    </row>
    <row r="23" spans="1:20" customFormat="1" x14ac:dyDescent="0.3">
      <c r="B23" s="212"/>
      <c r="C23" s="212"/>
    </row>
    <row r="24" spans="1:20" customFormat="1" x14ac:dyDescent="0.3">
      <c r="B24" s="212"/>
      <c r="C24" s="212"/>
    </row>
    <row r="25" spans="1:20" customFormat="1" x14ac:dyDescent="0.3">
      <c r="B25" s="212"/>
      <c r="C25" s="212"/>
    </row>
    <row r="26" spans="1:20" customFormat="1" x14ac:dyDescent="0.3">
      <c r="B26" s="212"/>
      <c r="C26" s="212"/>
    </row>
    <row r="27" spans="1:20" customFormat="1" x14ac:dyDescent="0.3">
      <c r="B27" s="212"/>
      <c r="C27" s="212"/>
    </row>
    <row r="28" spans="1:20" customFormat="1" x14ac:dyDescent="0.3">
      <c r="B28" s="212"/>
      <c r="C28" s="212"/>
    </row>
    <row r="29" spans="1:20" customFormat="1" x14ac:dyDescent="0.3">
      <c r="B29" s="212"/>
      <c r="C29" s="212"/>
    </row>
    <row r="30" spans="1:20" customFormat="1" x14ac:dyDescent="0.3">
      <c r="B30" s="212"/>
      <c r="C30" s="212"/>
    </row>
    <row r="31" spans="1:20" customFormat="1" x14ac:dyDescent="0.3">
      <c r="B31" s="212"/>
      <c r="C31" s="212"/>
    </row>
    <row r="32" spans="1:20" customFormat="1" x14ac:dyDescent="0.3">
      <c r="B32" s="212"/>
      <c r="C32" s="212"/>
    </row>
    <row r="33" spans="1:24" customFormat="1" x14ac:dyDescent="0.3">
      <c r="B33" s="212"/>
      <c r="C33" s="212"/>
    </row>
    <row r="35" spans="1:24" x14ac:dyDescent="0.3">
      <c r="B35" s="261">
        <v>4</v>
      </c>
      <c r="C35" s="261"/>
      <c r="D35" s="2" t="s">
        <v>88</v>
      </c>
      <c r="E35" s="2"/>
      <c r="F35" s="2"/>
      <c r="G35" s="2"/>
      <c r="H35" s="2"/>
      <c r="I35" s="31"/>
      <c r="J35"/>
      <c r="K35"/>
    </row>
    <row r="36" spans="1:24" x14ac:dyDescent="0.3">
      <c r="B36" s="261"/>
      <c r="C36" s="261"/>
      <c r="D36" s="8" t="s">
        <v>89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114</v>
      </c>
      <c r="B37" s="261"/>
      <c r="C37" s="261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116</v>
      </c>
    </row>
    <row r="39" spans="1:24" ht="14.4" customHeight="1" x14ac:dyDescent="0.3">
      <c r="B39" s="284" t="s">
        <v>4</v>
      </c>
      <c r="C39" s="284"/>
      <c r="D39" s="61" t="s">
        <v>5</v>
      </c>
      <c r="E39" s="65" t="s">
        <v>6</v>
      </c>
      <c r="F39" s="19"/>
      <c r="G39" s="289" t="s">
        <v>4</v>
      </c>
      <c r="H39" s="290"/>
      <c r="I39" s="61" t="s">
        <v>5</v>
      </c>
      <c r="J39" s="65" t="s">
        <v>6</v>
      </c>
      <c r="L39" s="284" t="s">
        <v>4</v>
      </c>
      <c r="M39" s="284"/>
      <c r="N39" s="61" t="s">
        <v>5</v>
      </c>
      <c r="O39" s="65" t="s">
        <v>6</v>
      </c>
      <c r="P39" s="19"/>
      <c r="Q39" s="289" t="s">
        <v>4</v>
      </c>
      <c r="R39" s="290"/>
      <c r="S39" s="61" t="s">
        <v>5</v>
      </c>
      <c r="T39" s="65" t="s">
        <v>6</v>
      </c>
      <c r="V39" t="s">
        <v>100</v>
      </c>
      <c r="W39"/>
      <c r="X39"/>
    </row>
    <row r="40" spans="1:24" ht="13.8" customHeight="1" x14ac:dyDescent="0.3">
      <c r="B40" s="91"/>
      <c r="C40" s="91"/>
      <c r="D40" s="92"/>
      <c r="E40" s="91"/>
      <c r="F40" s="91"/>
      <c r="G40" s="91"/>
      <c r="H40" s="91"/>
      <c r="I40" s="92"/>
      <c r="J40" s="91"/>
      <c r="L40" s="91"/>
      <c r="M40" s="91"/>
      <c r="N40" s="92"/>
      <c r="O40" s="91"/>
      <c r="P40" s="91"/>
      <c r="Q40" s="91"/>
      <c r="R40" s="91"/>
      <c r="S40" s="92"/>
      <c r="T40" s="91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09" t="s">
        <v>50</v>
      </c>
      <c r="J41" s="309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10" t="s">
        <v>29</v>
      </c>
      <c r="C42" s="311"/>
      <c r="D42" s="311"/>
      <c r="E42" s="312"/>
      <c r="F42" s="22"/>
      <c r="G42" s="310" t="s">
        <v>53</v>
      </c>
      <c r="H42" s="311"/>
      <c r="I42" s="311"/>
      <c r="J42" s="312"/>
      <c r="L42" s="310" t="s">
        <v>30</v>
      </c>
      <c r="M42" s="311"/>
      <c r="N42" s="311"/>
      <c r="O42" s="312"/>
      <c r="P42" s="22"/>
      <c r="Q42" s="310" t="s">
        <v>37</v>
      </c>
      <c r="R42" s="311"/>
      <c r="S42" s="311"/>
      <c r="T42" s="312"/>
      <c r="V42"/>
      <c r="W42"/>
      <c r="X42"/>
    </row>
    <row r="43" spans="1:24" ht="28.8" x14ac:dyDescent="0.3">
      <c r="B43" s="99">
        <v>0.41666666666666669</v>
      </c>
      <c r="C43" s="99">
        <v>0.5</v>
      </c>
      <c r="D43" s="137">
        <v>30</v>
      </c>
      <c r="E43" s="42" t="s">
        <v>91</v>
      </c>
      <c r="F43" s="34"/>
      <c r="G43" s="313">
        <v>0.41666666666666669</v>
      </c>
      <c r="H43" s="313">
        <v>0.5</v>
      </c>
      <c r="I43" s="305">
        <v>45</v>
      </c>
      <c r="J43" s="306" t="s">
        <v>31</v>
      </c>
      <c r="K43" s="38"/>
      <c r="L43" s="99">
        <v>0.41666666666666669</v>
      </c>
      <c r="M43" s="99">
        <v>0.5</v>
      </c>
      <c r="N43" s="149">
        <v>15</v>
      </c>
      <c r="O43" s="42" t="s">
        <v>61</v>
      </c>
      <c r="P43" s="34"/>
      <c r="Q43" s="313">
        <v>0.41666666666666669</v>
      </c>
      <c r="R43" s="313">
        <v>0.5</v>
      </c>
      <c r="S43" s="315">
        <v>55</v>
      </c>
      <c r="T43" s="317" t="s">
        <v>63</v>
      </c>
      <c r="V43" s="53" t="s">
        <v>101</v>
      </c>
      <c r="W43"/>
      <c r="X43"/>
    </row>
    <row r="44" spans="1:24" ht="28.8" x14ac:dyDescent="0.3">
      <c r="B44" s="96">
        <f>B43+TIME(0,$D43,0)</f>
        <v>0.4375</v>
      </c>
      <c r="C44" s="136">
        <f>C43+TIME(0,$D43,0)</f>
        <v>0.52083333333333337</v>
      </c>
      <c r="D44" s="149">
        <v>15</v>
      </c>
      <c r="E44" s="42" t="s">
        <v>61</v>
      </c>
      <c r="F44" s="34"/>
      <c r="G44" s="314"/>
      <c r="H44" s="314"/>
      <c r="I44" s="305"/>
      <c r="J44" s="306"/>
      <c r="K44" s="38"/>
      <c r="L44" s="136">
        <f>L43+TIME(0,$N43,0)</f>
        <v>0.42708333333333337</v>
      </c>
      <c r="M44" s="136">
        <f>M43+TIME(0,$N43,0)</f>
        <v>0.51041666666666663</v>
      </c>
      <c r="N44" s="149">
        <v>55</v>
      </c>
      <c r="O44" s="42" t="s">
        <v>63</v>
      </c>
      <c r="P44" s="34"/>
      <c r="Q44" s="314"/>
      <c r="R44" s="314"/>
      <c r="S44" s="316"/>
      <c r="T44" s="318"/>
      <c r="V44" s="53" t="s">
        <v>103</v>
      </c>
      <c r="W44"/>
      <c r="X44"/>
    </row>
    <row r="45" spans="1:24" ht="28.8" customHeight="1" x14ac:dyDescent="0.3">
      <c r="B45" s="136">
        <f>B44+TIME(0,$D44,0)</f>
        <v>0.44791666666666669</v>
      </c>
      <c r="C45" s="136">
        <f>C44+TIME(0,$D44,0)</f>
        <v>0.53125</v>
      </c>
      <c r="D45" s="149">
        <v>55</v>
      </c>
      <c r="E45" s="42" t="s">
        <v>63</v>
      </c>
      <c r="F45" s="34"/>
      <c r="G45" s="67">
        <f>G43+TIME(0,I43,0)</f>
        <v>0.44791666666666669</v>
      </c>
      <c r="H45" s="136">
        <f>H43+TIME(0,I43,0)</f>
        <v>0.53125</v>
      </c>
      <c r="I45" s="149">
        <v>55</v>
      </c>
      <c r="J45" s="42" t="s">
        <v>63</v>
      </c>
      <c r="K45" s="38"/>
      <c r="L45" s="136">
        <f>L44+TIME(0,$N44,0)</f>
        <v>0.46527777777777779</v>
      </c>
      <c r="M45" s="136">
        <f>M44+TIME(0,$N44,0)</f>
        <v>0.54861111111111105</v>
      </c>
      <c r="N45" s="66">
        <v>30</v>
      </c>
      <c r="O45" s="42" t="s">
        <v>91</v>
      </c>
      <c r="P45" s="34"/>
      <c r="Q45" s="136">
        <f>Q43+TIME(0,S43,0)</f>
        <v>0.4548611111111111</v>
      </c>
      <c r="R45" s="136">
        <f>R43+TIME(0,S43,0)</f>
        <v>0.53819444444444442</v>
      </c>
      <c r="S45" s="137">
        <v>45</v>
      </c>
      <c r="T45" s="138" t="s">
        <v>31</v>
      </c>
      <c r="V45" s="53" t="s">
        <v>103</v>
      </c>
      <c r="W45" s="53" t="s">
        <v>103</v>
      </c>
      <c r="X45">
        <f>SUMIF(V$43:V$48,"=p",D$43:D$48)</f>
        <v>70</v>
      </c>
    </row>
    <row r="46" spans="1:24" ht="14.4" customHeight="1" x14ac:dyDescent="0.3">
      <c r="B46" s="89"/>
      <c r="C46" s="89"/>
      <c r="D46" s="90"/>
      <c r="E46" s="90"/>
      <c r="F46" s="90"/>
      <c r="G46" s="153"/>
      <c r="H46" s="153"/>
      <c r="I46" s="90"/>
      <c r="J46" s="90"/>
      <c r="K46" s="154"/>
      <c r="L46" s="153"/>
      <c r="M46" s="153"/>
      <c r="N46" s="90"/>
      <c r="O46" s="90"/>
      <c r="P46" s="90"/>
      <c r="Q46" s="153"/>
      <c r="R46" s="153"/>
      <c r="S46" s="90"/>
      <c r="T46" s="90"/>
      <c r="V46" s="53"/>
      <c r="W46" t="s">
        <v>101</v>
      </c>
      <c r="X46">
        <f>SUMIF(V$43:V$48,"=T",D$43:D$48)</f>
        <v>30</v>
      </c>
    </row>
    <row r="47" spans="1:24" s="98" customFormat="1" ht="14.4" customHeight="1" x14ac:dyDescent="0.3">
      <c r="B47" s="97"/>
      <c r="C47" s="97"/>
      <c r="D47" s="297" t="s">
        <v>11</v>
      </c>
      <c r="E47" s="297"/>
      <c r="F47" s="297"/>
      <c r="G47" s="297"/>
      <c r="H47" s="297"/>
      <c r="I47" s="297"/>
      <c r="J47" s="34"/>
      <c r="K47" s="125"/>
      <c r="L47" s="97"/>
      <c r="M47" s="97"/>
      <c r="N47" s="34"/>
      <c r="O47" s="34"/>
      <c r="P47" s="34"/>
      <c r="Q47" s="97"/>
      <c r="R47" s="97"/>
      <c r="S47" s="34"/>
      <c r="T47" s="34"/>
      <c r="V47" s="53"/>
      <c r="W47" t="s">
        <v>102</v>
      </c>
      <c r="X47">
        <f>SUMIF(V$43:V$48,"=A",D$43:D$48)</f>
        <v>10</v>
      </c>
    </row>
    <row r="48" spans="1:24" s="98" customFormat="1" ht="14.4" customHeight="1" x14ac:dyDescent="0.3">
      <c r="B48" s="126">
        <f>B45+TIME(0,D45,0)</f>
        <v>0.4861111111111111</v>
      </c>
      <c r="C48" s="126">
        <f>C45+TIME(0,D45,0)</f>
        <v>0.56944444444444442</v>
      </c>
      <c r="D48" s="149">
        <v>10</v>
      </c>
      <c r="E48" s="286" t="s">
        <v>86</v>
      </c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8"/>
      <c r="V48" s="53" t="s">
        <v>102</v>
      </c>
      <c r="W48" s="53"/>
      <c r="X48"/>
    </row>
    <row r="49" spans="1:24" hidden="1" x14ac:dyDescent="0.3">
      <c r="A49"/>
      <c r="B49" s="62"/>
      <c r="C49" s="79" t="s">
        <v>14</v>
      </c>
      <c r="D49" s="62">
        <f>SUM(D43:D48)</f>
        <v>110</v>
      </c>
      <c r="E49" s="18"/>
      <c r="F49" s="18"/>
      <c r="G49" s="18"/>
      <c r="H49" s="18"/>
      <c r="I49" s="129">
        <f>SUM(I43:I45)+D48</f>
        <v>110</v>
      </c>
      <c r="J49" s="18"/>
      <c r="N49" s="129">
        <f>SUM(N43:N45)+D48</f>
        <v>110</v>
      </c>
      <c r="S49" s="129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63" t="s">
        <v>90</v>
      </c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2"/>
      <c r="C53" s="62"/>
      <c r="E53" s="27" t="s">
        <v>66</v>
      </c>
      <c r="G53" s="62"/>
      <c r="H53" s="62"/>
      <c r="V53"/>
      <c r="W53"/>
      <c r="X53"/>
    </row>
    <row r="54" spans="1:24" s="27" customFormat="1" x14ac:dyDescent="0.3">
      <c r="B54" s="62"/>
      <c r="C54" s="62"/>
      <c r="E54" s="27" t="s">
        <v>26</v>
      </c>
      <c r="G54" s="62"/>
      <c r="H54" s="62"/>
    </row>
    <row r="55" spans="1:24" x14ac:dyDescent="0.3">
      <c r="E55" s="59" t="s">
        <v>36</v>
      </c>
    </row>
    <row r="57" spans="1:24" x14ac:dyDescent="0.3">
      <c r="A57" t="s">
        <v>74</v>
      </c>
    </row>
    <row r="60" spans="1:24" x14ac:dyDescent="0.3">
      <c r="B60" s="261">
        <v>4</v>
      </c>
      <c r="C60" s="261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61"/>
      <c r="C61" s="261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61"/>
      <c r="C62" s="261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284" t="s">
        <v>4</v>
      </c>
      <c r="C64" s="284"/>
      <c r="D64" s="110" t="s">
        <v>5</v>
      </c>
      <c r="E64" s="115" t="s">
        <v>6</v>
      </c>
      <c r="F64" s="19"/>
      <c r="G64" s="289" t="s">
        <v>4</v>
      </c>
      <c r="H64" s="290"/>
      <c r="I64" s="110" t="s">
        <v>5</v>
      </c>
      <c r="J64" s="115" t="s">
        <v>6</v>
      </c>
      <c r="L64" s="284" t="s">
        <v>4</v>
      </c>
      <c r="M64" s="284"/>
      <c r="N64" s="110" t="s">
        <v>5</v>
      </c>
      <c r="O64" s="115" t="s">
        <v>6</v>
      </c>
      <c r="P64" s="19"/>
      <c r="Q64" s="289" t="s">
        <v>4</v>
      </c>
      <c r="R64" s="290"/>
      <c r="S64" s="110" t="s">
        <v>5</v>
      </c>
      <c r="T64" s="115" t="s">
        <v>6</v>
      </c>
    </row>
    <row r="65" spans="1:20" x14ac:dyDescent="0.3">
      <c r="B65" s="91"/>
      <c r="C65" s="91"/>
      <c r="D65" s="92"/>
      <c r="E65" s="91"/>
      <c r="F65" s="91"/>
      <c r="G65" s="91"/>
      <c r="H65" s="91"/>
      <c r="I65" s="92"/>
      <c r="J65" s="91"/>
      <c r="L65" s="91"/>
      <c r="M65" s="91"/>
      <c r="N65" s="92"/>
      <c r="O65" s="91"/>
      <c r="P65" s="91"/>
      <c r="Q65" s="91"/>
      <c r="R65" s="91"/>
      <c r="S65" s="92"/>
      <c r="T65" s="91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09" t="s">
        <v>50</v>
      </c>
      <c r="J66" s="309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10" t="s">
        <v>29</v>
      </c>
      <c r="C67" s="311"/>
      <c r="D67" s="311"/>
      <c r="E67" s="312"/>
      <c r="F67" s="22"/>
      <c r="G67" s="310" t="s">
        <v>53</v>
      </c>
      <c r="H67" s="311"/>
      <c r="I67" s="311"/>
      <c r="J67" s="312"/>
      <c r="K67" s="23"/>
      <c r="L67" s="310" t="s">
        <v>30</v>
      </c>
      <c r="M67" s="311"/>
      <c r="N67" s="311"/>
      <c r="O67" s="312"/>
      <c r="P67" s="22"/>
      <c r="Q67" s="310" t="s">
        <v>37</v>
      </c>
      <c r="R67" s="311"/>
      <c r="S67" s="311"/>
      <c r="T67" s="312"/>
    </row>
    <row r="68" spans="1:20" ht="28.8" x14ac:dyDescent="0.3">
      <c r="B68" s="88">
        <v>0.4236111111111111</v>
      </c>
      <c r="C68" s="88">
        <v>0.51388888888888895</v>
      </c>
      <c r="D68" s="119">
        <v>30</v>
      </c>
      <c r="E68" s="42" t="s">
        <v>32</v>
      </c>
      <c r="F68" s="34"/>
      <c r="G68" s="307">
        <v>0.4236111111111111</v>
      </c>
      <c r="H68" s="307">
        <v>0.51388888888888895</v>
      </c>
      <c r="I68" s="305">
        <v>45</v>
      </c>
      <c r="J68" s="306" t="s">
        <v>31</v>
      </c>
      <c r="K68" s="38"/>
      <c r="L68" s="88">
        <v>0.4236111111111111</v>
      </c>
      <c r="M68" s="88">
        <v>0.51388888888888895</v>
      </c>
      <c r="N68" s="119">
        <v>15</v>
      </c>
      <c r="O68" s="42" t="s">
        <v>61</v>
      </c>
      <c r="P68" s="34"/>
      <c r="Q68" s="88">
        <v>0.4236111111111111</v>
      </c>
      <c r="R68" s="88">
        <v>0.51388888888888895</v>
      </c>
      <c r="S68" s="119">
        <v>55</v>
      </c>
      <c r="T68" s="42" t="s">
        <v>63</v>
      </c>
    </row>
    <row r="69" spans="1:20" ht="28.8" x14ac:dyDescent="0.3">
      <c r="B69" s="118">
        <v>0.44444444444444442</v>
      </c>
      <c r="C69" s="118">
        <v>0.53472222222222221</v>
      </c>
      <c r="D69" s="119">
        <v>15</v>
      </c>
      <c r="E69" s="42" t="s">
        <v>61</v>
      </c>
      <c r="F69" s="34"/>
      <c r="G69" s="308"/>
      <c r="H69" s="308"/>
      <c r="I69" s="305"/>
      <c r="J69" s="306"/>
      <c r="K69" s="38"/>
      <c r="L69" s="118">
        <v>0.43402777777777773</v>
      </c>
      <c r="M69" s="118">
        <v>0.52430555555555558</v>
      </c>
      <c r="N69" s="119">
        <v>55</v>
      </c>
      <c r="O69" s="42" t="s">
        <v>63</v>
      </c>
      <c r="P69" s="34"/>
      <c r="Q69" s="304">
        <v>0.46180555555555558</v>
      </c>
      <c r="R69" s="304">
        <v>5.2083333333333336E-2</v>
      </c>
      <c r="S69" s="305">
        <v>45</v>
      </c>
      <c r="T69" s="306" t="s">
        <v>31</v>
      </c>
    </row>
    <row r="70" spans="1:20" x14ac:dyDescent="0.3">
      <c r="B70" s="118">
        <v>0.4548611111111111</v>
      </c>
      <c r="C70" s="118">
        <v>4.5138888888888888E-2</v>
      </c>
      <c r="D70" s="119">
        <v>55</v>
      </c>
      <c r="E70" s="42" t="s">
        <v>63</v>
      </c>
      <c r="F70" s="34"/>
      <c r="G70" s="118">
        <v>0.4548611111111111</v>
      </c>
      <c r="H70" s="118">
        <v>4.5138888888888888E-2</v>
      </c>
      <c r="I70" s="119">
        <v>55</v>
      </c>
      <c r="J70" s="42" t="s">
        <v>63</v>
      </c>
      <c r="K70" s="38"/>
      <c r="L70" s="118">
        <v>0.47222222222222227</v>
      </c>
      <c r="M70" s="118">
        <v>6.25E-2</v>
      </c>
      <c r="N70" s="119">
        <v>30</v>
      </c>
      <c r="O70" s="42" t="s">
        <v>32</v>
      </c>
      <c r="P70" s="34"/>
      <c r="Q70" s="304"/>
      <c r="R70" s="304"/>
      <c r="S70" s="305"/>
      <c r="T70" s="306"/>
    </row>
    <row r="71" spans="1:20" x14ac:dyDescent="0.3">
      <c r="A71"/>
      <c r="B71" s="112"/>
      <c r="C71" s="79" t="s">
        <v>14</v>
      </c>
      <c r="D71" s="112">
        <f>SUM(D68:D70)</f>
        <v>100</v>
      </c>
      <c r="E71" s="18"/>
      <c r="F71" s="18"/>
      <c r="G71" s="18"/>
      <c r="H71" s="18"/>
      <c r="I71" s="129">
        <f>SUM(I68:I70)</f>
        <v>100</v>
      </c>
      <c r="J71" s="18"/>
      <c r="N71" s="129">
        <f>SUM(N68:N70)</f>
        <v>100</v>
      </c>
      <c r="S71" s="129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63" t="s">
        <v>24</v>
      </c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2"/>
      <c r="C75" s="112"/>
      <c r="D75" s="27"/>
      <c r="E75" s="27" t="s">
        <v>66</v>
      </c>
      <c r="F75" s="27"/>
      <c r="G75" s="112"/>
      <c r="H75" s="112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2"/>
      <c r="C76" s="112"/>
      <c r="D76" s="27"/>
      <c r="E76" s="27" t="s">
        <v>26</v>
      </c>
      <c r="F76" s="27"/>
      <c r="G76" s="112"/>
      <c r="H76" s="112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9" t="s">
        <v>36</v>
      </c>
    </row>
  </sheetData>
  <mergeCells count="59"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B60:C62"/>
    <mergeCell ref="B64:C64"/>
    <mergeCell ref="G64:H64"/>
    <mergeCell ref="L64:M64"/>
    <mergeCell ref="Q64:R64"/>
    <mergeCell ref="I66:J66"/>
    <mergeCell ref="B67:E67"/>
    <mergeCell ref="G67:J67"/>
    <mergeCell ref="L67:O67"/>
    <mergeCell ref="Q67:T67"/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Normal="100" workbookViewId="0">
      <selection activeCell="J24" sqref="J2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61">
        <v>5</v>
      </c>
      <c r="C2" s="261"/>
      <c r="D2" s="80"/>
      <c r="E2" s="257" t="s">
        <v>133</v>
      </c>
      <c r="F2" s="80"/>
      <c r="G2" s="6"/>
    </row>
    <row r="3" spans="1:10" x14ac:dyDescent="0.3">
      <c r="B3" s="261"/>
      <c r="C3" s="261"/>
      <c r="D3" s="80"/>
      <c r="E3" s="258" t="s">
        <v>134</v>
      </c>
      <c r="F3" s="80"/>
      <c r="G3" s="6"/>
    </row>
    <row r="4" spans="1:10" x14ac:dyDescent="0.3">
      <c r="B4" s="261"/>
      <c r="C4" s="261"/>
      <c r="D4" s="81"/>
      <c r="E4" s="81"/>
      <c r="F4" s="81"/>
      <c r="G4" s="100"/>
    </row>
    <row r="5" spans="1:10" x14ac:dyDescent="0.3">
      <c r="B5" s="212"/>
      <c r="C5" s="212"/>
      <c r="D5" s="53"/>
      <c r="E5" s="53"/>
      <c r="F5" s="53"/>
      <c r="H5" t="s">
        <v>100</v>
      </c>
    </row>
    <row r="6" spans="1:10" x14ac:dyDescent="0.3">
      <c r="B6" s="262" t="s">
        <v>4</v>
      </c>
      <c r="C6" s="262"/>
      <c r="D6" s="225" t="s">
        <v>5</v>
      </c>
      <c r="E6" s="223" t="s">
        <v>6</v>
      </c>
      <c r="F6" s="53"/>
    </row>
    <row r="7" spans="1:10" x14ac:dyDescent="0.3">
      <c r="B7" s="99">
        <v>10.416666666666666</v>
      </c>
      <c r="C7" s="99">
        <v>12.5</v>
      </c>
      <c r="D7" s="148">
        <v>15</v>
      </c>
      <c r="E7" s="247" t="s">
        <v>64</v>
      </c>
      <c r="F7" s="53"/>
      <c r="H7" t="s">
        <v>102</v>
      </c>
    </row>
    <row r="8" spans="1:10" x14ac:dyDescent="0.3">
      <c r="B8" s="99">
        <f>B7+TIME(0,D7,0)</f>
        <v>10.427083333333332</v>
      </c>
      <c r="C8" s="99">
        <f>C7+TIME(0,D7,0)</f>
        <v>12.510416666666666</v>
      </c>
      <c r="D8" s="148">
        <v>10</v>
      </c>
      <c r="E8" s="44" t="s">
        <v>82</v>
      </c>
      <c r="F8" s="53"/>
      <c r="H8" t="s">
        <v>102</v>
      </c>
    </row>
    <row r="9" spans="1:10" x14ac:dyDescent="0.3">
      <c r="B9" s="99">
        <f>B8+TIME(0,D8,0)</f>
        <v>10.434027777777777</v>
      </c>
      <c r="C9" s="99">
        <f>C8+TIME(0,D8,0)</f>
        <v>12.517361111111111</v>
      </c>
      <c r="D9" s="146">
        <v>10</v>
      </c>
      <c r="E9" s="58" t="s">
        <v>96</v>
      </c>
      <c r="F9" s="53"/>
      <c r="H9" t="s">
        <v>103</v>
      </c>
      <c r="I9" t="s">
        <v>103</v>
      </c>
      <c r="J9">
        <f>SUMIF(H$7:H$11,"=P",D$7:D$11)</f>
        <v>75</v>
      </c>
    </row>
    <row r="10" spans="1:10" ht="25.8" customHeight="1" x14ac:dyDescent="0.3">
      <c r="B10" s="99">
        <f t="shared" ref="B10:B11" si="0">B9+TIME(0,D9,0)</f>
        <v>10.440972222222221</v>
      </c>
      <c r="C10" s="99">
        <f t="shared" ref="C10:C11" si="1">C9+TIME(0,D9,0)</f>
        <v>12.524305555555555</v>
      </c>
      <c r="D10" s="146">
        <v>65</v>
      </c>
      <c r="E10" s="58" t="s">
        <v>39</v>
      </c>
      <c r="F10" s="53"/>
      <c r="H10" s="53" t="s">
        <v>103</v>
      </c>
      <c r="I10" s="53" t="s">
        <v>101</v>
      </c>
      <c r="J10">
        <f>SUMIF(H$7:H$11,"=T",D$7:D$11)</f>
        <v>0</v>
      </c>
    </row>
    <row r="11" spans="1:10" x14ac:dyDescent="0.3">
      <c r="B11" s="99">
        <f t="shared" si="0"/>
        <v>10.486111111111111</v>
      </c>
      <c r="C11" s="99">
        <f t="shared" si="1"/>
        <v>12.569444444444445</v>
      </c>
      <c r="D11" s="146">
        <v>10</v>
      </c>
      <c r="E11" s="44" t="s">
        <v>86</v>
      </c>
      <c r="F11" s="53"/>
      <c r="H11" s="53" t="s">
        <v>102</v>
      </c>
      <c r="I11" t="s">
        <v>102</v>
      </c>
      <c r="J11">
        <f>SUMIF(H$7:H$11,"=A",D$7:D$11)</f>
        <v>35</v>
      </c>
    </row>
    <row r="12" spans="1:10" hidden="1" x14ac:dyDescent="0.3">
      <c r="B12" s="212"/>
      <c r="C12" s="79" t="s">
        <v>14</v>
      </c>
      <c r="D12" s="212">
        <f>SUM(D8:D11)</f>
        <v>95</v>
      </c>
      <c r="G12" s="53"/>
    </row>
    <row r="13" spans="1:10" x14ac:dyDescent="0.3">
      <c r="B13" s="212"/>
      <c r="C13" s="212"/>
      <c r="G13" s="53"/>
    </row>
    <row r="14" spans="1:10" x14ac:dyDescent="0.3">
      <c r="B14" s="212"/>
      <c r="C14" s="212"/>
      <c r="D14" s="263" t="s">
        <v>90</v>
      </c>
      <c r="E14" s="263"/>
      <c r="F14" s="28"/>
      <c r="G14" s="53"/>
      <c r="J14" s="28"/>
    </row>
    <row r="15" spans="1:10" x14ac:dyDescent="0.3">
      <c r="B15" s="212"/>
      <c r="C15" s="212"/>
      <c r="G15" s="53"/>
      <c r="H15" s="53"/>
      <c r="J15" s="26"/>
    </row>
    <row r="16" spans="1:10" x14ac:dyDescent="0.3">
      <c r="B16" s="212"/>
      <c r="C16" s="212"/>
      <c r="G16" s="53"/>
      <c r="J16" s="26"/>
    </row>
    <row r="17" spans="2:10" x14ac:dyDescent="0.3">
      <c r="B17" s="212"/>
      <c r="C17" s="212"/>
      <c r="J17" s="26"/>
    </row>
    <row r="18" spans="2:10" x14ac:dyDescent="0.3">
      <c r="B18" s="212"/>
      <c r="C18" s="212"/>
    </row>
    <row r="19" spans="2:10" x14ac:dyDescent="0.3">
      <c r="B19" s="212"/>
      <c r="C19" s="212"/>
    </row>
    <row r="20" spans="2:10" x14ac:dyDescent="0.3">
      <c r="B20" s="212"/>
      <c r="C20" s="212"/>
    </row>
    <row r="21" spans="2:10" x14ac:dyDescent="0.3">
      <c r="B21" s="212"/>
      <c r="C21" s="212"/>
    </row>
    <row r="22" spans="2:10" x14ac:dyDescent="0.3">
      <c r="B22" s="212"/>
      <c r="C22" s="212"/>
    </row>
    <row r="23" spans="2:10" x14ac:dyDescent="0.3">
      <c r="B23" s="212"/>
      <c r="C23" s="212"/>
    </row>
    <row r="24" spans="2:10" x14ac:dyDescent="0.3">
      <c r="B24" s="212"/>
      <c r="C24" s="212"/>
    </row>
    <row r="25" spans="2:10" x14ac:dyDescent="0.3">
      <c r="B25" s="212"/>
      <c r="C25" s="212"/>
    </row>
    <row r="26" spans="2:10" x14ac:dyDescent="0.3">
      <c r="B26" s="212"/>
      <c r="C26" s="212"/>
    </row>
    <row r="27" spans="2:10" x14ac:dyDescent="0.3">
      <c r="B27" s="212"/>
      <c r="C27" s="212"/>
    </row>
    <row r="28" spans="2:10" x14ac:dyDescent="0.3">
      <c r="B28" s="212"/>
      <c r="C28" s="212"/>
    </row>
    <row r="29" spans="2:10" x14ac:dyDescent="0.3">
      <c r="B29" s="212"/>
      <c r="C29" s="212"/>
    </row>
    <row r="30" spans="2:10" x14ac:dyDescent="0.3">
      <c r="B30" s="212"/>
      <c r="C30" s="212"/>
    </row>
    <row r="31" spans="2:10" x14ac:dyDescent="0.3">
      <c r="B31" s="212"/>
      <c r="C31" s="212"/>
    </row>
    <row r="32" spans="2:10" x14ac:dyDescent="0.3">
      <c r="B32" s="212"/>
      <c r="C32" s="212"/>
    </row>
    <row r="33" spans="1:14" x14ac:dyDescent="0.3">
      <c r="B33" s="212"/>
      <c r="C33" s="212"/>
    </row>
    <row r="34" spans="1:14" x14ac:dyDescent="0.3">
      <c r="B34" s="212"/>
      <c r="C34" s="212"/>
    </row>
    <row r="35" spans="1:14" x14ac:dyDescent="0.3">
      <c r="B35" s="212"/>
      <c r="C35" s="212"/>
    </row>
    <row r="37" spans="1:14" x14ac:dyDescent="0.3">
      <c r="B37" s="261">
        <v>5</v>
      </c>
      <c r="C37" s="261"/>
      <c r="D37" s="2" t="s">
        <v>88</v>
      </c>
      <c r="E37" s="2"/>
      <c r="F37" s="6"/>
      <c r="G37" s="6"/>
    </row>
    <row r="38" spans="1:14" x14ac:dyDescent="0.3">
      <c r="B38" s="261"/>
      <c r="C38" s="261"/>
      <c r="D38" s="8" t="s">
        <v>89</v>
      </c>
      <c r="E38" s="8"/>
      <c r="F38" s="6"/>
      <c r="G38" s="6"/>
    </row>
    <row r="39" spans="1:14" x14ac:dyDescent="0.3">
      <c r="A39" t="s">
        <v>114</v>
      </c>
      <c r="B39" s="261"/>
      <c r="C39" s="261"/>
      <c r="D39" s="29" t="s">
        <v>2</v>
      </c>
      <c r="E39" s="29"/>
      <c r="F39" s="100"/>
      <c r="G39" s="100"/>
    </row>
    <row r="40" spans="1:14" x14ac:dyDescent="0.3">
      <c r="G40" t="s">
        <v>100</v>
      </c>
    </row>
    <row r="41" spans="1:14" x14ac:dyDescent="0.3">
      <c r="B41" s="262" t="s">
        <v>4</v>
      </c>
      <c r="C41" s="262"/>
      <c r="D41" s="61" t="s">
        <v>5</v>
      </c>
      <c r="E41" s="13" t="s">
        <v>6</v>
      </c>
    </row>
    <row r="42" spans="1:14" x14ac:dyDescent="0.3">
      <c r="B42" s="99">
        <v>10.416666666666666</v>
      </c>
      <c r="C42" s="99">
        <v>12.5</v>
      </c>
      <c r="D42" s="148">
        <v>15</v>
      </c>
      <c r="E42" s="208" t="s">
        <v>64</v>
      </c>
      <c r="G42" t="s">
        <v>102</v>
      </c>
    </row>
    <row r="43" spans="1:14" x14ac:dyDescent="0.3">
      <c r="B43" s="99">
        <f>B42+TIME(0,D42,0)</f>
        <v>10.427083333333332</v>
      </c>
      <c r="C43" s="99">
        <f>C42+TIME(0,D42,0)</f>
        <v>12.510416666666666</v>
      </c>
      <c r="D43" s="148">
        <v>10</v>
      </c>
      <c r="E43" s="44" t="s">
        <v>82</v>
      </c>
      <c r="G43" t="s">
        <v>102</v>
      </c>
    </row>
    <row r="44" spans="1:14" x14ac:dyDescent="0.3">
      <c r="A44" t="s">
        <v>115</v>
      </c>
      <c r="B44" s="99">
        <f>B43+TIME(0,D43,0)</f>
        <v>10.434027777777777</v>
      </c>
      <c r="C44" s="99">
        <f>C43+TIME(0,D43,0)</f>
        <v>12.517361111111111</v>
      </c>
      <c r="D44" s="146">
        <v>10</v>
      </c>
      <c r="E44" s="44" t="s">
        <v>96</v>
      </c>
      <c r="G44" t="s">
        <v>103</v>
      </c>
    </row>
    <row r="45" spans="1:14" ht="27" customHeight="1" x14ac:dyDescent="0.3">
      <c r="A45" t="s">
        <v>117</v>
      </c>
      <c r="B45" s="99">
        <f t="shared" ref="B45:B46" si="2">B44+TIME(0,D44,0)</f>
        <v>10.440972222222221</v>
      </c>
      <c r="C45" s="99">
        <f t="shared" ref="C45:C46" si="3">C44+TIME(0,D44,0)</f>
        <v>12.524305555555555</v>
      </c>
      <c r="D45" s="146">
        <v>65</v>
      </c>
      <c r="E45" s="58" t="s">
        <v>39</v>
      </c>
      <c r="G45" s="53" t="s">
        <v>103</v>
      </c>
      <c r="L45" s="70"/>
      <c r="M45" s="70"/>
      <c r="N45" s="70"/>
    </row>
    <row r="46" spans="1:14" x14ac:dyDescent="0.3">
      <c r="B46" s="99">
        <f t="shared" si="2"/>
        <v>10.486111111111111</v>
      </c>
      <c r="C46" s="99">
        <f t="shared" si="3"/>
        <v>12.569444444444445</v>
      </c>
      <c r="D46" s="146">
        <v>10</v>
      </c>
      <c r="E46" s="44" t="s">
        <v>86</v>
      </c>
      <c r="G46" s="53" t="s">
        <v>102</v>
      </c>
      <c r="H46" t="s">
        <v>103</v>
      </c>
      <c r="I46">
        <f ca="1">SUMIF(G$43:G$47,"=P",D$43:D$46)</f>
        <v>75</v>
      </c>
      <c r="L46" s="70"/>
      <c r="M46" s="70"/>
      <c r="N46" s="70"/>
    </row>
    <row r="47" spans="1:14" hidden="1" x14ac:dyDescent="0.3">
      <c r="B47" s="62"/>
      <c r="C47" s="79" t="s">
        <v>14</v>
      </c>
      <c r="D47" s="62">
        <f>SUM(D43:D46)</f>
        <v>95</v>
      </c>
      <c r="G47" s="53"/>
      <c r="H47" s="53" t="s">
        <v>103</v>
      </c>
      <c r="I47">
        <f t="shared" ref="I47" ca="1" si="4">SUMIF(G$43:G$47,"=T",D$43:D$46)</f>
        <v>0</v>
      </c>
    </row>
    <row r="48" spans="1:14" x14ac:dyDescent="0.3">
      <c r="B48" s="62"/>
      <c r="C48" s="62"/>
      <c r="G48" s="53"/>
      <c r="H48" t="s">
        <v>101</v>
      </c>
      <c r="I48">
        <f ca="1">SUMIF(G$43:G$47,"=T",D$43:D$46)</f>
        <v>0</v>
      </c>
    </row>
    <row r="49" spans="1:13" ht="14.4" customHeight="1" x14ac:dyDescent="0.3">
      <c r="B49" s="62"/>
      <c r="C49" s="62"/>
      <c r="D49" s="263" t="s">
        <v>90</v>
      </c>
      <c r="E49" s="263"/>
      <c r="F49" s="28"/>
      <c r="G49" s="53"/>
      <c r="H49" t="s">
        <v>102</v>
      </c>
      <c r="I49">
        <f>SUMIF(G$42:G$46,"=A",D$42:D$46)</f>
        <v>35</v>
      </c>
      <c r="J49" s="28"/>
    </row>
    <row r="50" spans="1:13" x14ac:dyDescent="0.3">
      <c r="G50" s="53"/>
      <c r="H50" s="53"/>
      <c r="J50" s="26"/>
      <c r="K50" s="26"/>
      <c r="L50" s="26"/>
      <c r="M50" s="26"/>
    </row>
    <row r="51" spans="1:13" x14ac:dyDescent="0.3">
      <c r="G51" s="53"/>
      <c r="J51" s="26"/>
      <c r="K51" s="6"/>
      <c r="L51" s="6"/>
      <c r="M51" s="26"/>
    </row>
    <row r="52" spans="1:13" x14ac:dyDescent="0.3">
      <c r="J52" s="26"/>
      <c r="K52" s="6"/>
      <c r="L52" s="6"/>
      <c r="M52" s="26"/>
    </row>
    <row r="53" spans="1:13" x14ac:dyDescent="0.3">
      <c r="J53" s="33"/>
      <c r="K53" s="34"/>
      <c r="L53" s="6"/>
      <c r="M53" s="26"/>
    </row>
    <row r="54" spans="1:13" x14ac:dyDescent="0.3">
      <c r="J54" s="26"/>
      <c r="K54" s="6"/>
      <c r="L54" s="6"/>
      <c r="M54" s="26"/>
    </row>
    <row r="55" spans="1:13" x14ac:dyDescent="0.3">
      <c r="A55" t="s">
        <v>74</v>
      </c>
      <c r="J55" s="26"/>
      <c r="K55" s="6"/>
      <c r="L55" s="6"/>
      <c r="M55" s="26"/>
    </row>
    <row r="56" spans="1:13" x14ac:dyDescent="0.3">
      <c r="I56" s="26"/>
      <c r="J56" s="26"/>
      <c r="K56" s="26"/>
      <c r="L56" s="26"/>
      <c r="M56" s="26"/>
    </row>
    <row r="57" spans="1:13" x14ac:dyDescent="0.3">
      <c r="B57" s="112"/>
      <c r="C57" s="112"/>
      <c r="I57" s="26"/>
      <c r="J57" s="26"/>
      <c r="K57" s="26"/>
      <c r="L57" s="26"/>
      <c r="M57" s="26"/>
    </row>
    <row r="58" spans="1:13" x14ac:dyDescent="0.3">
      <c r="B58" s="261">
        <v>5</v>
      </c>
      <c r="C58" s="261"/>
      <c r="D58" s="2" t="s">
        <v>0</v>
      </c>
      <c r="E58" s="2"/>
    </row>
    <row r="59" spans="1:13" x14ac:dyDescent="0.3">
      <c r="B59" s="261"/>
      <c r="C59" s="261"/>
      <c r="D59" s="8" t="s">
        <v>1</v>
      </c>
      <c r="E59" s="8"/>
    </row>
    <row r="60" spans="1:13" x14ac:dyDescent="0.3">
      <c r="B60" s="261"/>
      <c r="C60" s="261"/>
      <c r="D60" s="29" t="s">
        <v>2</v>
      </c>
      <c r="E60" s="29"/>
    </row>
    <row r="61" spans="1:13" x14ac:dyDescent="0.3">
      <c r="B61" s="112"/>
      <c r="C61" s="112"/>
    </row>
    <row r="62" spans="1:13" x14ac:dyDescent="0.3">
      <c r="B62" s="262" t="s">
        <v>4</v>
      </c>
      <c r="C62" s="262"/>
      <c r="D62" s="110" t="s">
        <v>5</v>
      </c>
      <c r="E62" s="13" t="s">
        <v>6</v>
      </c>
    </row>
    <row r="63" spans="1:13" x14ac:dyDescent="0.3">
      <c r="B63" s="99">
        <v>0.4236111111111111</v>
      </c>
      <c r="C63" s="99">
        <v>0.51388888888888895</v>
      </c>
      <c r="D63" s="119">
        <v>30</v>
      </c>
      <c r="E63" s="117" t="s">
        <v>64</v>
      </c>
    </row>
    <row r="64" spans="1:13" x14ac:dyDescent="0.3">
      <c r="B64" s="99">
        <v>0.44444444444444442</v>
      </c>
      <c r="C64" s="99">
        <v>0.53472222222222221</v>
      </c>
      <c r="D64" s="43">
        <v>10</v>
      </c>
      <c r="E64" s="44" t="s">
        <v>38</v>
      </c>
    </row>
    <row r="65" spans="2:5" x14ac:dyDescent="0.3">
      <c r="B65" s="99">
        <v>0.4513888888888889</v>
      </c>
      <c r="C65" s="99">
        <v>4.1666666666666664E-2</v>
      </c>
      <c r="D65" s="43">
        <v>10</v>
      </c>
      <c r="E65" s="44" t="s">
        <v>60</v>
      </c>
    </row>
    <row r="66" spans="2:5" x14ac:dyDescent="0.3">
      <c r="B66" s="99">
        <v>0.45833333333333331</v>
      </c>
      <c r="C66" s="99">
        <v>4.8611111111111112E-2</v>
      </c>
      <c r="D66" s="43">
        <v>60</v>
      </c>
      <c r="E66" s="58" t="s">
        <v>39</v>
      </c>
    </row>
    <row r="67" spans="2:5" x14ac:dyDescent="0.3">
      <c r="B67" s="112"/>
      <c r="C67" s="79" t="s">
        <v>14</v>
      </c>
      <c r="D67" s="112">
        <f>SUM(D63:D66)</f>
        <v>110</v>
      </c>
    </row>
    <row r="68" spans="2:5" x14ac:dyDescent="0.3">
      <c r="B68" s="112"/>
      <c r="C68" s="112"/>
    </row>
    <row r="69" spans="2:5" x14ac:dyDescent="0.3">
      <c r="B69" s="112"/>
      <c r="C69" s="112"/>
      <c r="D69" s="263" t="s">
        <v>24</v>
      </c>
      <c r="E69" s="263"/>
    </row>
    <row r="70" spans="2:5" x14ac:dyDescent="0.3">
      <c r="B70" s="112"/>
      <c r="C70" s="112"/>
    </row>
  </sheetData>
  <mergeCells count="9">
    <mergeCell ref="B2:C4"/>
    <mergeCell ref="B6:C6"/>
    <mergeCell ref="D14:E14"/>
    <mergeCell ref="D69:E69"/>
    <mergeCell ref="B41:C41"/>
    <mergeCell ref="D49:E49"/>
    <mergeCell ref="B37:C39"/>
    <mergeCell ref="B58:C60"/>
    <mergeCell ref="B62:C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I24" sqref="I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61">
        <v>6</v>
      </c>
      <c r="C2" s="261"/>
      <c r="D2" s="80"/>
      <c r="E2" s="257" t="s">
        <v>133</v>
      </c>
      <c r="F2" s="6"/>
      <c r="G2" s="6"/>
    </row>
    <row r="3" spans="1:10" x14ac:dyDescent="0.3">
      <c r="B3" s="261"/>
      <c r="C3" s="261"/>
      <c r="D3" s="80"/>
      <c r="E3" s="258" t="s">
        <v>134</v>
      </c>
      <c r="F3" s="6"/>
      <c r="G3" s="6"/>
    </row>
    <row r="4" spans="1:10" x14ac:dyDescent="0.3">
      <c r="B4" s="261"/>
      <c r="C4" s="261"/>
      <c r="D4" s="81"/>
      <c r="E4" s="81"/>
      <c r="F4" s="100"/>
      <c r="G4" s="100"/>
    </row>
    <row r="5" spans="1:10" x14ac:dyDescent="0.3">
      <c r="B5" s="212"/>
      <c r="C5" s="212"/>
      <c r="D5" s="53"/>
      <c r="E5" s="53"/>
      <c r="H5" t="s">
        <v>100</v>
      </c>
    </row>
    <row r="6" spans="1:10" x14ac:dyDescent="0.3">
      <c r="B6" s="262" t="s">
        <v>4</v>
      </c>
      <c r="C6" s="262"/>
      <c r="D6" s="225" t="s">
        <v>5</v>
      </c>
      <c r="E6" s="223" t="s">
        <v>6</v>
      </c>
    </row>
    <row r="7" spans="1:10" x14ac:dyDescent="0.3">
      <c r="B7" s="99">
        <v>0.41666666666666669</v>
      </c>
      <c r="C7" s="99">
        <v>0.5</v>
      </c>
      <c r="D7" s="147">
        <v>10</v>
      </c>
      <c r="E7" s="246" t="s">
        <v>69</v>
      </c>
      <c r="H7" t="s">
        <v>101</v>
      </c>
    </row>
    <row r="8" spans="1:10" ht="43.8" customHeight="1" x14ac:dyDescent="0.3">
      <c r="B8" s="99">
        <f>B7+TIME(0,D7,0)</f>
        <v>0.4236111111111111</v>
      </c>
      <c r="C8" s="99">
        <f>C7+TIME(0,D7,0)</f>
        <v>0.50694444444444442</v>
      </c>
      <c r="D8" s="146">
        <v>65</v>
      </c>
      <c r="E8" s="249" t="s">
        <v>40</v>
      </c>
      <c r="H8" s="173" t="s">
        <v>103</v>
      </c>
    </row>
    <row r="9" spans="1:10" x14ac:dyDescent="0.3">
      <c r="B9" s="99">
        <f t="shared" ref="B9:B12" si="0">B8+TIME(0,D8,0)</f>
        <v>0.46875</v>
      </c>
      <c r="C9" s="99">
        <f t="shared" ref="C9:C12" si="1">C8+TIME(0,D8,0)</f>
        <v>0.55208333333333326</v>
      </c>
      <c r="D9" s="145">
        <v>5</v>
      </c>
      <c r="E9" s="30" t="s">
        <v>41</v>
      </c>
      <c r="H9" s="53" t="s">
        <v>103</v>
      </c>
      <c r="I9" s="53" t="s">
        <v>103</v>
      </c>
      <c r="J9">
        <f>SUMIF(H7:H12,"=p",D7:D12)</f>
        <v>95</v>
      </c>
    </row>
    <row r="10" spans="1:10" x14ac:dyDescent="0.3">
      <c r="B10" s="99">
        <f t="shared" si="0"/>
        <v>0.47222222222222221</v>
      </c>
      <c r="C10" s="99">
        <f t="shared" si="1"/>
        <v>0.55555555555555547</v>
      </c>
      <c r="D10" s="145">
        <v>15</v>
      </c>
      <c r="E10" s="30" t="s">
        <v>42</v>
      </c>
      <c r="H10" s="53" t="s">
        <v>103</v>
      </c>
      <c r="I10" t="s">
        <v>101</v>
      </c>
      <c r="J10">
        <f>SUMIF(H7:H12,"=T",D7:D12)</f>
        <v>10</v>
      </c>
    </row>
    <row r="11" spans="1:10" x14ac:dyDescent="0.3">
      <c r="B11" s="99">
        <f t="shared" si="0"/>
        <v>0.4826388888888889</v>
      </c>
      <c r="C11" s="99">
        <f t="shared" si="1"/>
        <v>0.5659722222222221</v>
      </c>
      <c r="D11" s="145">
        <v>10</v>
      </c>
      <c r="E11" s="246" t="s">
        <v>98</v>
      </c>
      <c r="H11" s="53" t="s">
        <v>103</v>
      </c>
      <c r="I11" t="s">
        <v>102</v>
      </c>
      <c r="J11">
        <f>SUMIF(H7:H12,"=A",D7:D12)</f>
        <v>5</v>
      </c>
    </row>
    <row r="12" spans="1:10" x14ac:dyDescent="0.3">
      <c r="B12" s="99">
        <f t="shared" si="0"/>
        <v>0.48958333333333331</v>
      </c>
      <c r="C12" s="99">
        <f t="shared" si="1"/>
        <v>0.57291666666666652</v>
      </c>
      <c r="D12" s="145">
        <v>5</v>
      </c>
      <c r="E12" s="246" t="s">
        <v>86</v>
      </c>
      <c r="H12" s="53" t="s">
        <v>102</v>
      </c>
    </row>
    <row r="13" spans="1:10" hidden="1" x14ac:dyDescent="0.3">
      <c r="B13" s="212"/>
      <c r="C13" s="79" t="s">
        <v>14</v>
      </c>
      <c r="D13" s="212">
        <f>SUM(D7:D12)</f>
        <v>110</v>
      </c>
      <c r="G13" s="53"/>
    </row>
    <row r="14" spans="1:10" x14ac:dyDescent="0.3">
      <c r="B14" s="212"/>
      <c r="C14" s="79"/>
      <c r="D14" s="212"/>
      <c r="G14" s="53"/>
      <c r="H14" s="53"/>
    </row>
    <row r="15" spans="1:10" x14ac:dyDescent="0.3">
      <c r="B15" s="59" t="s">
        <v>129</v>
      </c>
      <c r="C15" s="212"/>
      <c r="G15" s="53"/>
    </row>
    <row r="16" spans="1:10" x14ac:dyDescent="0.3">
      <c r="B16" s="212"/>
      <c r="C16" s="212"/>
    </row>
    <row r="17" spans="2:3" x14ac:dyDescent="0.3">
      <c r="B17" s="59"/>
      <c r="C17" s="212"/>
    </row>
    <row r="18" spans="2:3" x14ac:dyDescent="0.3">
      <c r="B18" s="212"/>
      <c r="C18" s="212"/>
    </row>
    <row r="19" spans="2:3" x14ac:dyDescent="0.3">
      <c r="B19" s="212"/>
      <c r="C19" s="212"/>
    </row>
    <row r="20" spans="2:3" x14ac:dyDescent="0.3">
      <c r="B20" s="212"/>
      <c r="C20" s="212"/>
    </row>
    <row r="21" spans="2:3" x14ac:dyDescent="0.3">
      <c r="B21" s="212"/>
      <c r="C21" s="212"/>
    </row>
    <row r="22" spans="2:3" x14ac:dyDescent="0.3">
      <c r="B22" s="212"/>
      <c r="C22" s="212"/>
    </row>
    <row r="23" spans="2:3" x14ac:dyDescent="0.3">
      <c r="B23" s="212"/>
      <c r="C23" s="212"/>
    </row>
    <row r="24" spans="2:3" x14ac:dyDescent="0.3">
      <c r="B24" s="212"/>
      <c r="C24" s="212"/>
    </row>
    <row r="25" spans="2:3" x14ac:dyDescent="0.3">
      <c r="B25" s="212"/>
      <c r="C25" s="212"/>
    </row>
    <row r="26" spans="2:3" x14ac:dyDescent="0.3">
      <c r="B26" s="212"/>
      <c r="C26" s="212"/>
    </row>
    <row r="27" spans="2:3" x14ac:dyDescent="0.3">
      <c r="B27" s="212"/>
      <c r="C27" s="212"/>
    </row>
    <row r="28" spans="2:3" x14ac:dyDescent="0.3">
      <c r="B28" s="212"/>
      <c r="C28" s="212"/>
    </row>
    <row r="29" spans="2:3" x14ac:dyDescent="0.3">
      <c r="B29" s="212"/>
      <c r="C29" s="212"/>
    </row>
    <row r="30" spans="2:3" x14ac:dyDescent="0.3">
      <c r="B30" s="212"/>
      <c r="C30" s="212"/>
    </row>
    <row r="31" spans="2:3" x14ac:dyDescent="0.3">
      <c r="B31" s="212"/>
      <c r="C31" s="212"/>
    </row>
    <row r="32" spans="2:3" x14ac:dyDescent="0.3">
      <c r="B32" s="212"/>
      <c r="C32" s="212"/>
    </row>
    <row r="33" spans="1:9" x14ac:dyDescent="0.3">
      <c r="B33" s="212"/>
      <c r="C33" s="212"/>
    </row>
    <row r="34" spans="1:9" x14ac:dyDescent="0.3">
      <c r="B34" s="212"/>
      <c r="C34" s="212"/>
    </row>
    <row r="35" spans="1:9" x14ac:dyDescent="0.3">
      <c r="B35" s="212"/>
      <c r="C35" s="212"/>
    </row>
    <row r="37" spans="1:9" x14ac:dyDescent="0.3">
      <c r="B37" s="261">
        <v>6</v>
      </c>
      <c r="C37" s="261"/>
      <c r="D37" s="2" t="s">
        <v>88</v>
      </c>
      <c r="E37" s="2"/>
      <c r="F37" s="6"/>
      <c r="G37" s="6"/>
    </row>
    <row r="38" spans="1:9" x14ac:dyDescent="0.3">
      <c r="B38" s="261"/>
      <c r="C38" s="261"/>
      <c r="D38" s="8" t="s">
        <v>89</v>
      </c>
      <c r="E38" s="8"/>
      <c r="F38" s="6"/>
      <c r="G38" s="6"/>
    </row>
    <row r="39" spans="1:9" x14ac:dyDescent="0.3">
      <c r="A39" t="s">
        <v>114</v>
      </c>
      <c r="B39" s="261"/>
      <c r="C39" s="261"/>
      <c r="D39" s="29" t="s">
        <v>2</v>
      </c>
      <c r="E39" s="29"/>
      <c r="F39" s="100"/>
      <c r="G39" s="100"/>
    </row>
    <row r="40" spans="1:9" x14ac:dyDescent="0.3">
      <c r="A40" t="s">
        <v>116</v>
      </c>
      <c r="G40" t="s">
        <v>100</v>
      </c>
    </row>
    <row r="41" spans="1:9" x14ac:dyDescent="0.3">
      <c r="B41" s="262" t="s">
        <v>4</v>
      </c>
      <c r="C41" s="262"/>
      <c r="D41" s="61" t="s">
        <v>5</v>
      </c>
      <c r="E41" s="13" t="s">
        <v>6</v>
      </c>
    </row>
    <row r="42" spans="1:9" x14ac:dyDescent="0.3">
      <c r="B42" s="99">
        <v>0.41666666666666669</v>
      </c>
      <c r="C42" s="99">
        <v>0.5</v>
      </c>
      <c r="D42" s="147">
        <v>10</v>
      </c>
      <c r="E42" s="47" t="s">
        <v>69</v>
      </c>
      <c r="G42" t="s">
        <v>101</v>
      </c>
    </row>
    <row r="43" spans="1:9" ht="43.2" customHeight="1" x14ac:dyDescent="0.3">
      <c r="B43" s="99">
        <f>B42+TIME(0,D42,0)</f>
        <v>0.4236111111111111</v>
      </c>
      <c r="C43" s="99">
        <f>C42+TIME(0,D42,0)</f>
        <v>0.50694444444444442</v>
      </c>
      <c r="D43" s="146">
        <v>65</v>
      </c>
      <c r="E43" s="104" t="s">
        <v>40</v>
      </c>
      <c r="G43" t="s">
        <v>103</v>
      </c>
    </row>
    <row r="44" spans="1:9" x14ac:dyDescent="0.3">
      <c r="B44" s="99">
        <f t="shared" ref="B44:B47" si="2">B43+TIME(0,D43,0)</f>
        <v>0.46875</v>
      </c>
      <c r="C44" s="99">
        <f t="shared" ref="C44:C47" si="3">C43+TIME(0,D43,0)</f>
        <v>0.55208333333333326</v>
      </c>
      <c r="D44" s="145">
        <v>5</v>
      </c>
      <c r="E44" s="30" t="s">
        <v>41</v>
      </c>
      <c r="G44" s="53" t="s">
        <v>103</v>
      </c>
    </row>
    <row r="45" spans="1:9" x14ac:dyDescent="0.3">
      <c r="B45" s="99">
        <f t="shared" si="2"/>
        <v>0.47222222222222221</v>
      </c>
      <c r="C45" s="99">
        <f t="shared" si="3"/>
        <v>0.55555555555555547</v>
      </c>
      <c r="D45" s="145">
        <v>15</v>
      </c>
      <c r="E45" s="30" t="s">
        <v>42</v>
      </c>
      <c r="G45" s="53" t="s">
        <v>103</v>
      </c>
    </row>
    <row r="46" spans="1:9" x14ac:dyDescent="0.3">
      <c r="B46" s="99">
        <f t="shared" si="2"/>
        <v>0.4826388888888889</v>
      </c>
      <c r="C46" s="99">
        <f t="shared" si="3"/>
        <v>0.5659722222222221</v>
      </c>
      <c r="D46" s="145">
        <v>10</v>
      </c>
      <c r="E46" s="47" t="s">
        <v>98</v>
      </c>
      <c r="G46" s="53" t="s">
        <v>103</v>
      </c>
      <c r="H46" s="53" t="s">
        <v>103</v>
      </c>
      <c r="I46">
        <f>SUMIF(G42:G47,"=p",D42:D47)</f>
        <v>95</v>
      </c>
    </row>
    <row r="47" spans="1:9" x14ac:dyDescent="0.3">
      <c r="B47" s="99">
        <f t="shared" si="2"/>
        <v>0.48958333333333331</v>
      </c>
      <c r="C47" s="99">
        <f t="shared" si="3"/>
        <v>0.57291666666666652</v>
      </c>
      <c r="D47" s="145">
        <v>5</v>
      </c>
      <c r="E47" s="47" t="s">
        <v>86</v>
      </c>
      <c r="G47" s="53" t="s">
        <v>102</v>
      </c>
      <c r="H47" t="s">
        <v>101</v>
      </c>
      <c r="I47">
        <f>SUMIF(G$42:G$48,"=T",D$42:D$48)</f>
        <v>10</v>
      </c>
    </row>
    <row r="48" spans="1:9" hidden="1" x14ac:dyDescent="0.3">
      <c r="C48" s="79" t="s">
        <v>14</v>
      </c>
      <c r="D48" s="62">
        <f>SUM(D42:D47)</f>
        <v>110</v>
      </c>
      <c r="G48" s="53" t="s">
        <v>103</v>
      </c>
      <c r="H48" t="s">
        <v>102</v>
      </c>
      <c r="I48">
        <f t="shared" ref="I48" si="4">SUMIF(G$42:G$48,"=A",D$42:D$48)</f>
        <v>5</v>
      </c>
    </row>
    <row r="49" spans="1:9" x14ac:dyDescent="0.3">
      <c r="B49" s="109"/>
      <c r="C49" s="79"/>
      <c r="D49" s="109"/>
      <c r="G49" s="53"/>
      <c r="H49" s="53" t="s">
        <v>102</v>
      </c>
      <c r="I49">
        <f>SUMIF(G$42:G$48,"=A",D$42:D$48)</f>
        <v>5</v>
      </c>
    </row>
    <row r="50" spans="1:9" x14ac:dyDescent="0.3">
      <c r="B50" s="59" t="s">
        <v>99</v>
      </c>
      <c r="G50" s="53"/>
    </row>
    <row r="52" spans="1:9" x14ac:dyDescent="0.3">
      <c r="B52" s="59"/>
    </row>
    <row r="55" spans="1:9" x14ac:dyDescent="0.3">
      <c r="A55" t="s">
        <v>74</v>
      </c>
    </row>
    <row r="57" spans="1:9" x14ac:dyDescent="0.3">
      <c r="B57" s="112"/>
      <c r="C57" s="112"/>
    </row>
    <row r="58" spans="1:9" x14ac:dyDescent="0.3">
      <c r="B58" s="261">
        <v>6</v>
      </c>
      <c r="C58" s="261"/>
      <c r="D58" s="2" t="s">
        <v>0</v>
      </c>
      <c r="E58" s="2"/>
    </row>
    <row r="59" spans="1:9" x14ac:dyDescent="0.3">
      <c r="B59" s="261"/>
      <c r="C59" s="261"/>
      <c r="D59" s="8" t="s">
        <v>1</v>
      </c>
      <c r="E59" s="8"/>
    </row>
    <row r="60" spans="1:9" x14ac:dyDescent="0.3">
      <c r="B60" s="261"/>
      <c r="C60" s="261"/>
      <c r="D60" s="29" t="s">
        <v>2</v>
      </c>
      <c r="E60" s="29"/>
    </row>
    <row r="61" spans="1:9" x14ac:dyDescent="0.3">
      <c r="B61" s="112"/>
      <c r="C61" s="112"/>
    </row>
    <row r="62" spans="1:9" x14ac:dyDescent="0.3">
      <c r="B62" s="326" t="s">
        <v>4</v>
      </c>
      <c r="C62" s="327"/>
      <c r="D62" s="110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2">
        <v>10</v>
      </c>
      <c r="E63" s="47" t="s">
        <v>77</v>
      </c>
    </row>
    <row r="64" spans="1:9" x14ac:dyDescent="0.3">
      <c r="B64" s="88">
        <v>0.43055555555555558</v>
      </c>
      <c r="C64" s="88">
        <v>0.52083333333333337</v>
      </c>
      <c r="D64" s="43">
        <v>65</v>
      </c>
      <c r="E64" s="10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78</v>
      </c>
    </row>
    <row r="68" spans="2:5" x14ac:dyDescent="0.3">
      <c r="B68" s="112"/>
      <c r="C68" s="79" t="s">
        <v>14</v>
      </c>
      <c r="D68" s="112">
        <f>SUM(D63:D67)</f>
        <v>110</v>
      </c>
    </row>
    <row r="69" spans="2:5" x14ac:dyDescent="0.3">
      <c r="B69" s="112"/>
      <c r="C69" s="79"/>
      <c r="D69" s="112"/>
    </row>
    <row r="70" spans="2:5" x14ac:dyDescent="0.3">
      <c r="B70" s="59" t="s">
        <v>70</v>
      </c>
      <c r="C70" s="112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I22" sqref="I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61">
        <v>7</v>
      </c>
      <c r="C2" s="261"/>
      <c r="D2" s="80"/>
      <c r="E2" s="257" t="s">
        <v>133</v>
      </c>
      <c r="F2" s="6"/>
      <c r="G2" s="6"/>
    </row>
    <row r="3" spans="1:10" x14ac:dyDescent="0.3">
      <c r="B3" s="261"/>
      <c r="C3" s="261"/>
      <c r="D3" s="80"/>
      <c r="E3" s="258" t="s">
        <v>134</v>
      </c>
      <c r="F3" s="6"/>
      <c r="G3" s="6"/>
    </row>
    <row r="4" spans="1:10" x14ac:dyDescent="0.3">
      <c r="B4" s="261"/>
      <c r="C4" s="261"/>
      <c r="D4" s="81"/>
      <c r="E4" s="81"/>
      <c r="F4" s="100"/>
      <c r="G4" s="100"/>
    </row>
    <row r="5" spans="1:10" x14ac:dyDescent="0.3">
      <c r="B5" s="212"/>
      <c r="C5" s="212"/>
      <c r="D5" s="222"/>
      <c r="E5" s="222"/>
      <c r="H5" t="s">
        <v>100</v>
      </c>
    </row>
    <row r="6" spans="1:10" x14ac:dyDescent="0.3">
      <c r="B6" s="262" t="s">
        <v>4</v>
      </c>
      <c r="C6" s="262"/>
      <c r="D6" s="225" t="s">
        <v>5</v>
      </c>
      <c r="E6" s="223" t="s">
        <v>6</v>
      </c>
    </row>
    <row r="7" spans="1:10" x14ac:dyDescent="0.3">
      <c r="B7" s="99">
        <v>0.41666666666666669</v>
      </c>
      <c r="C7" s="99">
        <v>0.5</v>
      </c>
      <c r="D7" s="145">
        <v>10</v>
      </c>
      <c r="E7" s="161" t="s">
        <v>71</v>
      </c>
      <c r="H7" t="s">
        <v>101</v>
      </c>
    </row>
    <row r="8" spans="1:10" ht="46.8" customHeight="1" x14ac:dyDescent="0.3">
      <c r="B8" s="99">
        <f>B7+TIME(0,D7,0)</f>
        <v>0.4236111111111111</v>
      </c>
      <c r="C8" s="99">
        <f>C7+TIME(0,D7,0)</f>
        <v>0.50694444444444442</v>
      </c>
      <c r="D8" s="146">
        <v>90</v>
      </c>
      <c r="E8" s="58" t="s">
        <v>68</v>
      </c>
      <c r="H8" t="s">
        <v>103</v>
      </c>
    </row>
    <row r="9" spans="1:10" x14ac:dyDescent="0.3">
      <c r="B9" s="99">
        <f>B8+TIME(0,D8,0)</f>
        <v>0.4861111111111111</v>
      </c>
      <c r="C9" s="99">
        <f>C8+TIME(0,D8,0)</f>
        <v>0.56944444444444442</v>
      </c>
      <c r="D9" s="146">
        <v>10</v>
      </c>
      <c r="E9" s="161" t="s">
        <v>86</v>
      </c>
      <c r="H9" s="53" t="s">
        <v>102</v>
      </c>
      <c r="I9" s="53" t="s">
        <v>103</v>
      </c>
      <c r="J9">
        <f>SUMIF(H$7:H$9,"=P",D$7:D$9)</f>
        <v>90</v>
      </c>
    </row>
    <row r="10" spans="1:10" hidden="1" x14ac:dyDescent="0.3">
      <c r="B10" s="212"/>
      <c r="C10" s="79" t="s">
        <v>14</v>
      </c>
      <c r="D10" s="222">
        <f>SUM(D7:D9)</f>
        <v>110</v>
      </c>
      <c r="E10" s="178"/>
      <c r="H10" s="53"/>
      <c r="I10" t="s">
        <v>101</v>
      </c>
      <c r="J10">
        <f>SUMIF(H$7:H$9,"=T",D$7:D$9)</f>
        <v>10</v>
      </c>
    </row>
    <row r="11" spans="1:10" x14ac:dyDescent="0.3">
      <c r="B11" s="212"/>
      <c r="C11" s="210"/>
      <c r="D11" s="80"/>
      <c r="E11" s="53"/>
      <c r="H11" s="53"/>
      <c r="I11" t="s">
        <v>102</v>
      </c>
      <c r="J11">
        <f>SUMIF(H$7:H$9,"=A",D$7:D$9)</f>
        <v>10</v>
      </c>
    </row>
    <row r="12" spans="1:10" x14ac:dyDescent="0.3">
      <c r="B12" s="212"/>
      <c r="C12" s="212"/>
      <c r="D12" s="328"/>
      <c r="E12" s="328"/>
      <c r="F12" s="28"/>
      <c r="G12" s="53"/>
      <c r="J12" s="28"/>
    </row>
    <row r="13" spans="1:10" x14ac:dyDescent="0.3">
      <c r="B13" s="212"/>
      <c r="C13" s="212"/>
      <c r="G13" s="53"/>
    </row>
    <row r="14" spans="1:10" x14ac:dyDescent="0.3">
      <c r="B14" s="212"/>
      <c r="C14" s="212"/>
      <c r="G14" s="53"/>
      <c r="H14" s="53"/>
    </row>
    <row r="15" spans="1:10" x14ac:dyDescent="0.3">
      <c r="B15" s="212"/>
      <c r="C15" s="212"/>
      <c r="G15" s="53"/>
    </row>
    <row r="16" spans="1:10" x14ac:dyDescent="0.3">
      <c r="B16" s="212"/>
      <c r="C16" s="212"/>
    </row>
    <row r="17" spans="2:3" x14ac:dyDescent="0.3">
      <c r="B17" s="212"/>
      <c r="C17" s="212"/>
    </row>
    <row r="18" spans="2:3" x14ac:dyDescent="0.3">
      <c r="B18" s="212"/>
      <c r="C18" s="212"/>
    </row>
    <row r="19" spans="2:3" x14ac:dyDescent="0.3">
      <c r="B19" s="212"/>
      <c r="C19" s="212"/>
    </row>
    <row r="20" spans="2:3" x14ac:dyDescent="0.3">
      <c r="B20" s="212"/>
      <c r="C20" s="212"/>
    </row>
    <row r="21" spans="2:3" x14ac:dyDescent="0.3">
      <c r="B21" s="212"/>
      <c r="C21" s="212"/>
    </row>
    <row r="22" spans="2:3" x14ac:dyDescent="0.3">
      <c r="B22" s="212"/>
      <c r="C22" s="212"/>
    </row>
    <row r="23" spans="2:3" x14ac:dyDescent="0.3">
      <c r="B23" s="212"/>
      <c r="C23" s="212"/>
    </row>
    <row r="24" spans="2:3" x14ac:dyDescent="0.3">
      <c r="B24" s="212"/>
      <c r="C24" s="212"/>
    </row>
    <row r="25" spans="2:3" x14ac:dyDescent="0.3">
      <c r="B25" s="212"/>
      <c r="C25" s="212"/>
    </row>
    <row r="26" spans="2:3" x14ac:dyDescent="0.3">
      <c r="B26" s="212"/>
      <c r="C26" s="212"/>
    </row>
    <row r="27" spans="2:3" x14ac:dyDescent="0.3">
      <c r="B27" s="212"/>
      <c r="C27" s="212"/>
    </row>
    <row r="28" spans="2:3" x14ac:dyDescent="0.3">
      <c r="B28" s="212"/>
      <c r="C28" s="212"/>
    </row>
    <row r="29" spans="2:3" x14ac:dyDescent="0.3">
      <c r="B29" s="212"/>
      <c r="C29" s="212"/>
    </row>
    <row r="30" spans="2:3" x14ac:dyDescent="0.3">
      <c r="B30" s="212"/>
      <c r="C30" s="212"/>
    </row>
    <row r="31" spans="2:3" x14ac:dyDescent="0.3">
      <c r="B31" s="212"/>
      <c r="C31" s="212"/>
    </row>
    <row r="32" spans="2:3" x14ac:dyDescent="0.3">
      <c r="B32" s="212"/>
      <c r="C32" s="212"/>
    </row>
    <row r="33" spans="1:10" x14ac:dyDescent="0.3">
      <c r="B33" s="212"/>
      <c r="C33" s="212"/>
    </row>
    <row r="34" spans="1:10" x14ac:dyDescent="0.3">
      <c r="B34" s="212"/>
      <c r="C34" s="212"/>
    </row>
    <row r="35" spans="1:10" x14ac:dyDescent="0.3">
      <c r="B35" s="212"/>
      <c r="C35" s="212"/>
    </row>
    <row r="37" spans="1:10" x14ac:dyDescent="0.3">
      <c r="B37" s="261">
        <v>7</v>
      </c>
      <c r="C37" s="261"/>
      <c r="D37" s="2" t="s">
        <v>88</v>
      </c>
      <c r="E37" s="2"/>
      <c r="F37" s="6"/>
      <c r="G37" s="6"/>
    </row>
    <row r="38" spans="1:10" x14ac:dyDescent="0.3">
      <c r="B38" s="261"/>
      <c r="C38" s="261"/>
      <c r="D38" s="8" t="s">
        <v>89</v>
      </c>
      <c r="E38" s="8"/>
      <c r="F38" s="6"/>
      <c r="G38" s="6"/>
    </row>
    <row r="39" spans="1:10" x14ac:dyDescent="0.3">
      <c r="A39" t="s">
        <v>114</v>
      </c>
      <c r="B39" s="261"/>
      <c r="C39" s="261"/>
      <c r="D39" s="29" t="s">
        <v>2</v>
      </c>
      <c r="E39" s="29"/>
      <c r="F39" s="100"/>
      <c r="G39" s="100"/>
    </row>
    <row r="40" spans="1:10" x14ac:dyDescent="0.3">
      <c r="A40" t="s">
        <v>116</v>
      </c>
      <c r="D40" s="10"/>
      <c r="E40" s="10"/>
      <c r="G40" t="s">
        <v>100</v>
      </c>
    </row>
    <row r="41" spans="1:10" x14ac:dyDescent="0.3">
      <c r="B41" s="262" t="s">
        <v>4</v>
      </c>
      <c r="C41" s="262"/>
      <c r="D41" s="61" t="s">
        <v>5</v>
      </c>
      <c r="E41" s="13" t="s">
        <v>6</v>
      </c>
    </row>
    <row r="42" spans="1:10" x14ac:dyDescent="0.3">
      <c r="B42" s="99">
        <v>0.41666666666666669</v>
      </c>
      <c r="C42" s="99">
        <v>0.5</v>
      </c>
      <c r="D42" s="145">
        <v>10</v>
      </c>
      <c r="E42" s="63" t="s">
        <v>71</v>
      </c>
      <c r="G42" t="s">
        <v>101</v>
      </c>
    </row>
    <row r="43" spans="1:10" ht="45" customHeight="1" x14ac:dyDescent="0.3">
      <c r="B43" s="99">
        <f>B42+TIME(0,D42,0)</f>
        <v>0.4236111111111111</v>
      </c>
      <c r="C43" s="99">
        <f>C42+TIME(0,D42,0)</f>
        <v>0.50694444444444442</v>
      </c>
      <c r="D43" s="146">
        <v>90</v>
      </c>
      <c r="E43" s="58" t="s">
        <v>68</v>
      </c>
      <c r="G43" t="s">
        <v>103</v>
      </c>
    </row>
    <row r="44" spans="1:10" ht="14.4" customHeight="1" x14ac:dyDescent="0.3">
      <c r="B44" s="99">
        <f>B43+TIME(0,D43,0)</f>
        <v>0.4861111111111111</v>
      </c>
      <c r="C44" s="99">
        <f>C43+TIME(0,D43,0)</f>
        <v>0.56944444444444442</v>
      </c>
      <c r="D44" s="146">
        <v>10</v>
      </c>
      <c r="E44" s="63" t="s">
        <v>86</v>
      </c>
      <c r="G44" s="53" t="s">
        <v>102</v>
      </c>
    </row>
    <row r="45" spans="1:10" hidden="1" x14ac:dyDescent="0.3">
      <c r="B45" s="62"/>
      <c r="C45" s="79" t="s">
        <v>14</v>
      </c>
      <c r="D45" s="62">
        <f>SUM(D42:D44)</f>
        <v>110</v>
      </c>
      <c r="E45" s="4"/>
      <c r="G45" s="53" t="s">
        <v>101</v>
      </c>
    </row>
    <row r="46" spans="1:10" x14ac:dyDescent="0.3">
      <c r="B46" s="62"/>
      <c r="C46" s="64"/>
      <c r="D46" s="26"/>
      <c r="G46" s="53"/>
      <c r="H46" s="53" t="s">
        <v>103</v>
      </c>
      <c r="I46">
        <f>SUMIF(G$42:G$44,"=p",D$42:D$44)</f>
        <v>90</v>
      </c>
    </row>
    <row r="47" spans="1:10" ht="14.4" customHeight="1" x14ac:dyDescent="0.3">
      <c r="B47" s="62"/>
      <c r="C47" s="62"/>
      <c r="D47" s="329"/>
      <c r="E47" s="329"/>
      <c r="F47" s="28"/>
      <c r="G47" s="53"/>
      <c r="H47" t="s">
        <v>101</v>
      </c>
      <c r="I47">
        <f>SUMIF(G$42:G$44,"=T",D$42:D$44)</f>
        <v>10</v>
      </c>
      <c r="J47" s="28"/>
    </row>
    <row r="48" spans="1:10" x14ac:dyDescent="0.3">
      <c r="G48" s="53"/>
      <c r="H48" t="s">
        <v>102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2"/>
      <c r="C54" s="112"/>
    </row>
    <row r="55" spans="1:8" x14ac:dyDescent="0.3">
      <c r="B55" s="261">
        <v>7</v>
      </c>
      <c r="C55" s="261"/>
      <c r="D55" s="2" t="s">
        <v>0</v>
      </c>
      <c r="E55" s="2"/>
    </row>
    <row r="56" spans="1:8" x14ac:dyDescent="0.3">
      <c r="B56" s="261"/>
      <c r="C56" s="261"/>
      <c r="D56" s="8" t="s">
        <v>1</v>
      </c>
      <c r="E56" s="8"/>
    </row>
    <row r="57" spans="1:8" x14ac:dyDescent="0.3">
      <c r="B57" s="261"/>
      <c r="C57" s="261"/>
      <c r="D57" s="29" t="s">
        <v>2</v>
      </c>
      <c r="E57" s="29"/>
    </row>
    <row r="58" spans="1:8" x14ac:dyDescent="0.3">
      <c r="B58" s="112"/>
      <c r="C58" s="112"/>
      <c r="D58" s="112"/>
      <c r="E58" s="112"/>
    </row>
    <row r="59" spans="1:8" x14ac:dyDescent="0.3">
      <c r="B59" s="262" t="s">
        <v>4</v>
      </c>
      <c r="C59" s="262"/>
      <c r="D59" s="110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7" t="s">
        <v>76</v>
      </c>
    </row>
    <row r="61" spans="1:8" x14ac:dyDescent="0.3">
      <c r="B61" s="88">
        <v>0.43402777777777773</v>
      </c>
      <c r="C61" s="88">
        <v>0.52430555555555558</v>
      </c>
      <c r="D61" s="43">
        <v>95</v>
      </c>
      <c r="E61" s="58" t="s">
        <v>68</v>
      </c>
    </row>
    <row r="62" spans="1:8" x14ac:dyDescent="0.3">
      <c r="B62" s="112"/>
      <c r="C62" s="79" t="s">
        <v>14</v>
      </c>
      <c r="D62" s="112">
        <f>SUM(D60:D61)</f>
        <v>110</v>
      </c>
      <c r="E62" s="114"/>
    </row>
    <row r="63" spans="1:8" x14ac:dyDescent="0.3">
      <c r="B63" s="112"/>
      <c r="C63" s="113"/>
      <c r="D63" s="26"/>
    </row>
    <row r="64" spans="1:8" x14ac:dyDescent="0.3">
      <c r="B64" s="112"/>
      <c r="C64" s="112"/>
      <c r="D64" s="329"/>
      <c r="E64" s="329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L27" sqref="L2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127</v>
      </c>
      <c r="B1" s="212"/>
      <c r="C1" s="212"/>
      <c r="G1"/>
      <c r="H1"/>
    </row>
    <row r="2" spans="1:14" x14ac:dyDescent="0.3">
      <c r="B2" s="261">
        <v>8</v>
      </c>
      <c r="C2" s="261"/>
      <c r="D2" s="80"/>
      <c r="E2" s="257" t="s">
        <v>133</v>
      </c>
      <c r="F2" s="6"/>
      <c r="G2" s="6"/>
      <c r="H2"/>
    </row>
    <row r="3" spans="1:14" x14ac:dyDescent="0.3">
      <c r="B3" s="261"/>
      <c r="C3" s="261"/>
      <c r="D3" s="80"/>
      <c r="E3" s="258" t="s">
        <v>134</v>
      </c>
      <c r="F3" s="6"/>
      <c r="G3" s="6"/>
      <c r="H3"/>
    </row>
    <row r="4" spans="1:14" x14ac:dyDescent="0.3">
      <c r="B4" s="261"/>
      <c r="C4" s="261"/>
      <c r="D4" s="81"/>
      <c r="E4" s="81"/>
      <c r="F4" s="100"/>
      <c r="G4" s="100"/>
      <c r="H4"/>
    </row>
    <row r="5" spans="1:14" x14ac:dyDescent="0.3">
      <c r="B5" s="212"/>
      <c r="C5" s="212"/>
      <c r="G5" s="212"/>
      <c r="H5" s="212"/>
    </row>
    <row r="6" spans="1:14" x14ac:dyDescent="0.3">
      <c r="B6" s="262" t="s">
        <v>4</v>
      </c>
      <c r="C6" s="262"/>
      <c r="D6" s="209" t="s">
        <v>5</v>
      </c>
      <c r="E6" s="13" t="s">
        <v>6</v>
      </c>
      <c r="F6" s="12"/>
      <c r="G6" s="326" t="s">
        <v>4</v>
      </c>
      <c r="H6" s="327"/>
      <c r="I6" s="209" t="s">
        <v>5</v>
      </c>
      <c r="J6" s="13" t="s">
        <v>6</v>
      </c>
      <c r="L6" t="s">
        <v>100</v>
      </c>
    </row>
    <row r="7" spans="1:14" x14ac:dyDescent="0.3">
      <c r="B7" s="212"/>
      <c r="C7" s="11"/>
      <c r="D7" s="11"/>
      <c r="E7" s="7"/>
      <c r="F7" s="211"/>
      <c r="G7" s="7"/>
      <c r="H7" s="7"/>
      <c r="I7" s="7"/>
      <c r="J7" s="7"/>
      <c r="K7" s="26"/>
    </row>
    <row r="8" spans="1:14" x14ac:dyDescent="0.3">
      <c r="B8" s="319" t="s">
        <v>43</v>
      </c>
      <c r="C8" s="320"/>
      <c r="D8" s="320"/>
      <c r="E8" s="321"/>
      <c r="F8" s="210"/>
      <c r="G8" s="319" t="s">
        <v>44</v>
      </c>
      <c r="H8" s="320"/>
      <c r="I8" s="320"/>
      <c r="J8" s="321"/>
    </row>
    <row r="9" spans="1:14" x14ac:dyDescent="0.3">
      <c r="B9" s="313">
        <v>0.41666666666666669</v>
      </c>
      <c r="C9" s="313">
        <v>0.5</v>
      </c>
      <c r="D9" s="337">
        <v>45</v>
      </c>
      <c r="E9" s="339" t="s">
        <v>45</v>
      </c>
      <c r="F9" s="178"/>
      <c r="G9" s="244">
        <v>0.41666666666666669</v>
      </c>
      <c r="H9" s="244">
        <v>0.5</v>
      </c>
      <c r="I9" s="145">
        <v>30</v>
      </c>
      <c r="J9" s="32" t="s">
        <v>46</v>
      </c>
      <c r="L9" t="s">
        <v>103</v>
      </c>
      <c r="M9" s="53" t="s">
        <v>103</v>
      </c>
      <c r="N9">
        <f ca="1">SUMIF(L$44:L$51,"=p",D$44:D$50)</f>
        <v>90</v>
      </c>
    </row>
    <row r="10" spans="1:14" x14ac:dyDescent="0.3">
      <c r="B10" s="314"/>
      <c r="C10" s="314"/>
      <c r="D10" s="338"/>
      <c r="E10" s="340"/>
      <c r="F10" s="178"/>
      <c r="G10" s="245">
        <f>G9+TIME(0,I9,0)</f>
        <v>0.4375</v>
      </c>
      <c r="H10" s="245">
        <f>H9+TIME(0,I9,0)</f>
        <v>0.52083333333333337</v>
      </c>
      <c r="I10" s="145">
        <v>15</v>
      </c>
      <c r="J10" s="32" t="s">
        <v>85</v>
      </c>
      <c r="L10" s="53"/>
      <c r="M10" t="s">
        <v>101</v>
      </c>
      <c r="N10">
        <f ca="1">SUMIF(L$44:L$51,"=T",D$44:D$50)</f>
        <v>15</v>
      </c>
    </row>
    <row r="11" spans="1:14" x14ac:dyDescent="0.3">
      <c r="B11" s="99">
        <f>B9+TIME(0,D9,0)</f>
        <v>0.44791666666666669</v>
      </c>
      <c r="C11" s="99">
        <f>C9+TIME(0,D9,0)</f>
        <v>0.53125</v>
      </c>
      <c r="D11" s="1">
        <v>30</v>
      </c>
      <c r="E11" s="30" t="s">
        <v>46</v>
      </c>
      <c r="F11" s="178"/>
      <c r="G11" s="342">
        <f>G10+TIME(0,I10,0)</f>
        <v>0.44791666666666669</v>
      </c>
      <c r="H11" s="342">
        <f>H10+TIME(0,I10,0)</f>
        <v>0.53125</v>
      </c>
      <c r="I11" s="344">
        <v>45</v>
      </c>
      <c r="J11" s="339" t="s">
        <v>45</v>
      </c>
      <c r="L11" s="53" t="s">
        <v>103</v>
      </c>
      <c r="M11" t="s">
        <v>102</v>
      </c>
      <c r="N11">
        <f ca="1">SUMIF(L$44:L$51,"=A",D$44:D$50)</f>
        <v>5</v>
      </c>
    </row>
    <row r="12" spans="1:14" x14ac:dyDescent="0.3">
      <c r="B12" s="99">
        <f>B11+TIME(0,D11,0)</f>
        <v>0.46875</v>
      </c>
      <c r="C12" s="99">
        <f>C11+TIME(0,D11,0)</f>
        <v>0.55208333333333337</v>
      </c>
      <c r="D12" s="1">
        <v>15</v>
      </c>
      <c r="E12" s="32" t="s">
        <v>85</v>
      </c>
      <c r="F12" s="178"/>
      <c r="G12" s="343"/>
      <c r="H12" s="343"/>
      <c r="I12" s="344"/>
      <c r="J12" s="340"/>
      <c r="L12" s="53" t="s">
        <v>101</v>
      </c>
    </row>
    <row r="13" spans="1:14" x14ac:dyDescent="0.3">
      <c r="B13" s="139"/>
      <c r="C13" s="139"/>
      <c r="D13" s="140"/>
      <c r="E13" s="140"/>
      <c r="F13" s="141"/>
      <c r="G13" s="142"/>
      <c r="H13" s="142"/>
      <c r="I13" s="143"/>
      <c r="J13" s="144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5">
        <v>15</v>
      </c>
      <c r="E14" s="330" t="s">
        <v>65</v>
      </c>
      <c r="F14" s="331"/>
      <c r="G14" s="331"/>
      <c r="H14" s="331"/>
      <c r="I14" s="331"/>
      <c r="J14" s="332"/>
      <c r="L14" s="53" t="s">
        <v>103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5">
        <v>5</v>
      </c>
      <c r="E15" s="286" t="s">
        <v>86</v>
      </c>
      <c r="F15" s="287"/>
      <c r="G15" s="287"/>
      <c r="H15" s="287"/>
      <c r="I15" s="287"/>
      <c r="J15" s="288"/>
      <c r="L15" s="53" t="s">
        <v>102</v>
      </c>
      <c r="M15" s="53"/>
    </row>
    <row r="16" spans="1:14" hidden="1" x14ac:dyDescent="0.3">
      <c r="B16" s="212"/>
      <c r="C16" s="79" t="s">
        <v>14</v>
      </c>
      <c r="D16" s="212">
        <f>SUM(D9:D15)</f>
        <v>110</v>
      </c>
      <c r="G16" s="212"/>
      <c r="H16" s="212"/>
      <c r="I16" s="212">
        <f>SUM(I9:I15)+D14+D15</f>
        <v>110</v>
      </c>
      <c r="L16" s="53"/>
    </row>
    <row r="17" spans="2:10" x14ac:dyDescent="0.3">
      <c r="B17" s="212"/>
      <c r="C17" s="212"/>
      <c r="E17" s="333"/>
      <c r="F17" s="333"/>
      <c r="G17" s="333"/>
      <c r="H17" s="333"/>
      <c r="I17" s="333"/>
      <c r="J17" s="333"/>
    </row>
    <row r="18" spans="2:10" x14ac:dyDescent="0.3">
      <c r="B18" s="212"/>
      <c r="C18" s="212"/>
      <c r="E18" t="s">
        <v>25</v>
      </c>
      <c r="G18" s="212"/>
      <c r="H18" s="212"/>
    </row>
    <row r="19" spans="2:10" x14ac:dyDescent="0.3">
      <c r="B19" s="212"/>
      <c r="C19" s="212"/>
      <c r="E19" t="s">
        <v>26</v>
      </c>
      <c r="G19" s="212"/>
      <c r="H19" s="212"/>
    </row>
    <row r="20" spans="2:10" x14ac:dyDescent="0.3">
      <c r="B20" s="212"/>
      <c r="C20" s="212"/>
      <c r="G20"/>
      <c r="H20"/>
    </row>
    <row r="21" spans="2:10" x14ac:dyDescent="0.3">
      <c r="B21" s="212"/>
      <c r="C21" s="212"/>
      <c r="G21"/>
      <c r="H21"/>
    </row>
    <row r="22" spans="2:10" x14ac:dyDescent="0.3">
      <c r="B22" s="212"/>
      <c r="C22" s="212"/>
      <c r="G22"/>
      <c r="H22"/>
    </row>
    <row r="23" spans="2:10" x14ac:dyDescent="0.3">
      <c r="B23" s="212"/>
      <c r="C23" s="212"/>
      <c r="G23"/>
      <c r="H23"/>
    </row>
    <row r="24" spans="2:10" x14ac:dyDescent="0.3">
      <c r="B24" s="212"/>
      <c r="C24" s="212"/>
      <c r="G24"/>
      <c r="H24"/>
    </row>
    <row r="25" spans="2:10" x14ac:dyDescent="0.3">
      <c r="B25" s="212"/>
      <c r="C25" s="212"/>
      <c r="G25"/>
      <c r="H25"/>
    </row>
    <row r="26" spans="2:10" x14ac:dyDescent="0.3">
      <c r="B26" s="212"/>
      <c r="C26" s="212"/>
      <c r="G26"/>
      <c r="H26"/>
    </row>
    <row r="27" spans="2:10" x14ac:dyDescent="0.3">
      <c r="B27" s="212"/>
      <c r="C27" s="212"/>
      <c r="G27"/>
      <c r="H27"/>
    </row>
    <row r="28" spans="2:10" x14ac:dyDescent="0.3">
      <c r="B28" s="212"/>
      <c r="C28" s="212"/>
      <c r="G28"/>
      <c r="H28"/>
    </row>
    <row r="29" spans="2:10" x14ac:dyDescent="0.3">
      <c r="B29" s="212"/>
      <c r="C29" s="212"/>
      <c r="G29"/>
      <c r="H29"/>
    </row>
    <row r="30" spans="2:10" x14ac:dyDescent="0.3">
      <c r="B30" s="212"/>
      <c r="C30" s="212"/>
      <c r="G30"/>
      <c r="H30"/>
    </row>
    <row r="31" spans="2:10" x14ac:dyDescent="0.3">
      <c r="B31" s="212"/>
      <c r="C31" s="212"/>
      <c r="G31"/>
      <c r="H31"/>
    </row>
    <row r="32" spans="2:10" x14ac:dyDescent="0.3">
      <c r="B32" s="212"/>
      <c r="C32" s="212"/>
      <c r="G32"/>
      <c r="H32"/>
    </row>
    <row r="33" spans="2:14" x14ac:dyDescent="0.3">
      <c r="B33" s="212"/>
      <c r="C33" s="212"/>
      <c r="G33"/>
      <c r="H33"/>
    </row>
    <row r="34" spans="2:14" x14ac:dyDescent="0.3">
      <c r="B34" s="212"/>
      <c r="C34" s="212"/>
      <c r="G34"/>
      <c r="H34"/>
    </row>
    <row r="35" spans="2:14" x14ac:dyDescent="0.3">
      <c r="B35" s="212"/>
      <c r="C35" s="212"/>
      <c r="G35"/>
      <c r="H35"/>
    </row>
    <row r="37" spans="2:14" x14ac:dyDescent="0.3">
      <c r="B37" s="261">
        <v>8</v>
      </c>
      <c r="C37" s="261"/>
      <c r="D37" s="2" t="s">
        <v>88</v>
      </c>
      <c r="E37" s="2"/>
      <c r="F37" s="6"/>
      <c r="G37" s="6"/>
      <c r="H37"/>
    </row>
    <row r="38" spans="2:14" x14ac:dyDescent="0.3">
      <c r="B38" s="261"/>
      <c r="C38" s="261"/>
      <c r="D38" s="8" t="s">
        <v>89</v>
      </c>
      <c r="E38" s="8"/>
      <c r="F38" s="6"/>
      <c r="G38" s="6"/>
      <c r="H38"/>
    </row>
    <row r="39" spans="2:14" x14ac:dyDescent="0.3">
      <c r="B39" s="261"/>
      <c r="C39" s="261"/>
      <c r="D39" s="29" t="s">
        <v>2</v>
      </c>
      <c r="E39" s="29"/>
      <c r="F39" s="100"/>
      <c r="G39" s="100"/>
      <c r="H39"/>
    </row>
    <row r="41" spans="2:14" x14ac:dyDescent="0.3">
      <c r="B41" s="262" t="s">
        <v>4</v>
      </c>
      <c r="C41" s="262"/>
      <c r="D41" s="61" t="s">
        <v>5</v>
      </c>
      <c r="E41" s="13" t="s">
        <v>6</v>
      </c>
      <c r="F41" s="12"/>
      <c r="G41" s="326" t="s">
        <v>4</v>
      </c>
      <c r="H41" s="327"/>
      <c r="I41" s="61" t="s">
        <v>5</v>
      </c>
      <c r="J41" s="13" t="s">
        <v>6</v>
      </c>
      <c r="L41" t="s">
        <v>100</v>
      </c>
    </row>
    <row r="42" spans="2:14" x14ac:dyDescent="0.3">
      <c r="B42" s="62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34" t="s">
        <v>43</v>
      </c>
      <c r="C43" s="335"/>
      <c r="D43" s="335"/>
      <c r="E43" s="336"/>
      <c r="F43" s="64"/>
      <c r="G43" s="334" t="s">
        <v>44</v>
      </c>
      <c r="H43" s="335"/>
      <c r="I43" s="335"/>
      <c r="J43" s="336"/>
    </row>
    <row r="44" spans="2:14" x14ac:dyDescent="0.3">
      <c r="B44" s="313">
        <v>0.41666666666666669</v>
      </c>
      <c r="C44" s="313">
        <v>0.5</v>
      </c>
      <c r="D44" s="337">
        <v>45</v>
      </c>
      <c r="E44" s="339" t="s">
        <v>45</v>
      </c>
      <c r="F44" s="4"/>
      <c r="G44" s="99">
        <v>0.41666666666666669</v>
      </c>
      <c r="H44" s="99">
        <v>0.5</v>
      </c>
      <c r="I44" s="1">
        <v>30</v>
      </c>
      <c r="J44" s="32" t="s">
        <v>46</v>
      </c>
      <c r="L44" t="s">
        <v>103</v>
      </c>
    </row>
    <row r="45" spans="2:14" x14ac:dyDescent="0.3">
      <c r="B45" s="314"/>
      <c r="C45" s="314"/>
      <c r="D45" s="338"/>
      <c r="E45" s="340"/>
      <c r="F45" s="133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85</v>
      </c>
      <c r="L45" s="53"/>
    </row>
    <row r="46" spans="2:14" x14ac:dyDescent="0.3">
      <c r="B46" s="99">
        <f>B44+TIME(0,D44,0)</f>
        <v>0.44791666666666669</v>
      </c>
      <c r="C46" s="99">
        <f>C44+TIME(0,D44,0)</f>
        <v>0.53125</v>
      </c>
      <c r="D46" s="1">
        <v>30</v>
      </c>
      <c r="E46" s="30" t="s">
        <v>46</v>
      </c>
      <c r="F46" s="4"/>
      <c r="G46" s="307">
        <f>G45+TIME(0,I45,0)</f>
        <v>0.44791666666666669</v>
      </c>
      <c r="H46" s="307">
        <f>H45+TIME(0,I45,0)</f>
        <v>0.53125</v>
      </c>
      <c r="I46" s="341">
        <v>45</v>
      </c>
      <c r="J46" s="339" t="s">
        <v>45</v>
      </c>
      <c r="L46" s="53" t="s">
        <v>103</v>
      </c>
    </row>
    <row r="47" spans="2:14" x14ac:dyDescent="0.3">
      <c r="B47" s="99">
        <f>B46+TIME(0,D46,0)</f>
        <v>0.46875</v>
      </c>
      <c r="C47" s="99">
        <f>C46+TIME(0,D46,0)</f>
        <v>0.55208333333333337</v>
      </c>
      <c r="D47" s="1">
        <v>15</v>
      </c>
      <c r="E47" s="32" t="s">
        <v>85</v>
      </c>
      <c r="F47" s="133"/>
      <c r="G47" s="308"/>
      <c r="H47" s="308"/>
      <c r="I47" s="341"/>
      <c r="J47" s="340"/>
      <c r="L47" s="53" t="s">
        <v>101</v>
      </c>
      <c r="M47" s="53" t="s">
        <v>103</v>
      </c>
      <c r="N47">
        <f ca="1">SUMIF(L$44:L$51,"=p",D$44:D$50)</f>
        <v>90</v>
      </c>
    </row>
    <row r="48" spans="2:14" x14ac:dyDescent="0.3">
      <c r="B48" s="139"/>
      <c r="C48" s="139"/>
      <c r="D48" s="140"/>
      <c r="E48" s="140"/>
      <c r="F48" s="141"/>
      <c r="G48" s="142"/>
      <c r="H48" s="142"/>
      <c r="I48" s="143"/>
      <c r="J48" s="144"/>
      <c r="L48" s="53"/>
      <c r="M48" t="s">
        <v>101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5">
        <v>15</v>
      </c>
      <c r="E49" s="330" t="s">
        <v>65</v>
      </c>
      <c r="F49" s="331"/>
      <c r="G49" s="331"/>
      <c r="H49" s="331"/>
      <c r="I49" s="331"/>
      <c r="J49" s="332"/>
      <c r="L49" s="53" t="s">
        <v>103</v>
      </c>
      <c r="M49" t="s">
        <v>102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5">
        <v>5</v>
      </c>
      <c r="E50" s="286" t="s">
        <v>86</v>
      </c>
      <c r="F50" s="287"/>
      <c r="G50" s="287"/>
      <c r="H50" s="287"/>
      <c r="I50" s="287"/>
      <c r="J50" s="288"/>
      <c r="L50" s="53" t="s">
        <v>102</v>
      </c>
      <c r="M50" s="53"/>
    </row>
    <row r="51" spans="1:14" hidden="1" x14ac:dyDescent="0.3">
      <c r="B51" s="62"/>
      <c r="C51" s="79" t="s">
        <v>14</v>
      </c>
      <c r="D51" s="62">
        <f>SUM(D44:D50)</f>
        <v>110</v>
      </c>
      <c r="G51" s="62"/>
      <c r="H51" s="62"/>
      <c r="I51" s="129">
        <f>SUM(I44:I50)+D49+D50</f>
        <v>110</v>
      </c>
      <c r="L51" s="53"/>
    </row>
    <row r="52" spans="1:14" x14ac:dyDescent="0.3">
      <c r="B52" s="62"/>
      <c r="C52" s="62"/>
      <c r="E52" s="333"/>
      <c r="F52" s="333"/>
      <c r="G52" s="333"/>
      <c r="H52" s="333"/>
      <c r="I52" s="333"/>
      <c r="J52" s="333"/>
    </row>
    <row r="53" spans="1:14" x14ac:dyDescent="0.3">
      <c r="B53" s="62"/>
      <c r="C53" s="62"/>
      <c r="E53" t="s">
        <v>25</v>
      </c>
      <c r="G53" s="62"/>
      <c r="H53" s="62"/>
    </row>
    <row r="54" spans="1:14" x14ac:dyDescent="0.3">
      <c r="B54" s="62"/>
      <c r="C54" s="62"/>
      <c r="E54" t="s">
        <v>26</v>
      </c>
      <c r="G54" s="62"/>
      <c r="H54" s="62"/>
    </row>
    <row r="58" spans="1:14" x14ac:dyDescent="0.3">
      <c r="A58" t="s">
        <v>74</v>
      </c>
    </row>
    <row r="60" spans="1:14" x14ac:dyDescent="0.3">
      <c r="B60" s="112"/>
      <c r="C60" s="112"/>
      <c r="G60" s="112"/>
      <c r="H60" s="112"/>
    </row>
    <row r="61" spans="1:14" x14ac:dyDescent="0.3">
      <c r="B61" s="261">
        <v>8</v>
      </c>
      <c r="C61" s="261"/>
      <c r="D61" s="2" t="s">
        <v>0</v>
      </c>
      <c r="E61" s="2"/>
      <c r="F61" s="6"/>
      <c r="G61" s="6"/>
      <c r="H61"/>
    </row>
    <row r="62" spans="1:14" x14ac:dyDescent="0.3">
      <c r="B62" s="261"/>
      <c r="C62" s="261"/>
      <c r="D62" s="8" t="s">
        <v>1</v>
      </c>
      <c r="E62" s="8"/>
      <c r="F62" s="6"/>
      <c r="G62" s="6"/>
      <c r="H62"/>
    </row>
    <row r="63" spans="1:14" x14ac:dyDescent="0.3">
      <c r="B63" s="261"/>
      <c r="C63" s="261"/>
      <c r="D63" s="29" t="s">
        <v>2</v>
      </c>
      <c r="E63" s="29"/>
      <c r="F63" s="100"/>
      <c r="G63" s="100"/>
      <c r="H63"/>
    </row>
    <row r="64" spans="1:14" x14ac:dyDescent="0.3">
      <c r="B64" s="112"/>
      <c r="C64" s="112"/>
      <c r="G64" s="112"/>
      <c r="H64" s="112"/>
    </row>
    <row r="65" spans="2:10" x14ac:dyDescent="0.3">
      <c r="B65" s="262" t="s">
        <v>4</v>
      </c>
      <c r="C65" s="262"/>
      <c r="D65" s="110" t="s">
        <v>5</v>
      </c>
      <c r="E65" s="13" t="s">
        <v>6</v>
      </c>
      <c r="F65" s="12"/>
      <c r="G65" s="326" t="s">
        <v>4</v>
      </c>
      <c r="H65" s="327"/>
      <c r="I65" s="110" t="s">
        <v>5</v>
      </c>
      <c r="J65" s="13" t="s">
        <v>6</v>
      </c>
    </row>
    <row r="66" spans="2:10" x14ac:dyDescent="0.3">
      <c r="B66" s="112"/>
      <c r="C66" s="11"/>
      <c r="D66" s="11"/>
      <c r="E66" s="7"/>
      <c r="F66" s="114"/>
      <c r="G66" s="7"/>
      <c r="H66" s="7"/>
      <c r="I66" s="7"/>
      <c r="J66" s="7"/>
    </row>
    <row r="67" spans="2:10" x14ac:dyDescent="0.3">
      <c r="B67" s="334" t="s">
        <v>43</v>
      </c>
      <c r="C67" s="335"/>
      <c r="D67" s="335"/>
      <c r="E67" s="336"/>
      <c r="F67" s="113"/>
      <c r="G67" s="334" t="s">
        <v>44</v>
      </c>
      <c r="H67" s="335"/>
      <c r="I67" s="335"/>
      <c r="J67" s="336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4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4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2"/>
      <c r="C70" s="123"/>
      <c r="D70" s="123"/>
      <c r="E70" s="114"/>
      <c r="F70" s="114"/>
      <c r="G70" s="114"/>
      <c r="H70" s="5"/>
      <c r="I70" s="5"/>
      <c r="J70" s="11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30" t="s">
        <v>65</v>
      </c>
      <c r="F71" s="331"/>
      <c r="G71" s="331"/>
      <c r="H71" s="331"/>
      <c r="I71" s="331"/>
      <c r="J71" s="332"/>
    </row>
    <row r="72" spans="2:10" x14ac:dyDescent="0.3">
      <c r="B72" s="112"/>
      <c r="C72" s="79" t="s">
        <v>14</v>
      </c>
      <c r="D72" s="112">
        <f>SUM(D68:D71)</f>
        <v>110</v>
      </c>
      <c r="G72" s="112"/>
      <c r="H72" s="112"/>
      <c r="I72" s="112">
        <f>SUM(I68:I69)+D71</f>
        <v>110</v>
      </c>
    </row>
    <row r="73" spans="2:10" x14ac:dyDescent="0.3">
      <c r="B73" s="112"/>
      <c r="C73" s="112"/>
      <c r="E73" s="333"/>
      <c r="F73" s="333"/>
      <c r="G73" s="333"/>
      <c r="H73" s="333"/>
      <c r="I73" s="333"/>
      <c r="J73" s="333"/>
    </row>
    <row r="74" spans="2:10" x14ac:dyDescent="0.3">
      <c r="B74" s="112"/>
      <c r="C74" s="112"/>
      <c r="E74" t="s">
        <v>25</v>
      </c>
      <c r="G74" s="112"/>
      <c r="H74" s="112"/>
    </row>
    <row r="75" spans="2:10" x14ac:dyDescent="0.3">
      <c r="B75" s="112"/>
      <c r="C75" s="112"/>
      <c r="E75" t="s">
        <v>26</v>
      </c>
      <c r="G75" s="112"/>
      <c r="H75" s="112"/>
    </row>
    <row r="76" spans="2:10" x14ac:dyDescent="0.3">
      <c r="B76" s="112"/>
      <c r="C76" s="112"/>
      <c r="G76" s="112"/>
      <c r="H76" s="112"/>
    </row>
    <row r="77" spans="2:10" x14ac:dyDescent="0.3">
      <c r="B77" s="112"/>
      <c r="C77" s="112"/>
      <c r="G77" s="112"/>
      <c r="H77" s="112"/>
    </row>
    <row r="78" spans="2:10" x14ac:dyDescent="0.3">
      <c r="B78" s="112"/>
      <c r="C78" s="112"/>
      <c r="G78" s="112"/>
      <c r="H78" s="112"/>
    </row>
  </sheetData>
  <mergeCells count="39">
    <mergeCell ref="E17:J17"/>
    <mergeCell ref="H11:H12"/>
    <mergeCell ref="I11:I12"/>
    <mergeCell ref="J11:J12"/>
    <mergeCell ref="E14:J14"/>
    <mergeCell ref="E15:J15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E71:J71"/>
    <mergeCell ref="E73:J73"/>
    <mergeCell ref="B61:C63"/>
    <mergeCell ref="B65:C65"/>
    <mergeCell ref="G65:H65"/>
    <mergeCell ref="B67:E67"/>
    <mergeCell ref="G67:J6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workbookViewId="0">
      <selection activeCell="L23" sqref="L23"/>
    </sheetView>
  </sheetViews>
  <sheetFormatPr defaultRowHeight="14.4" x14ac:dyDescent="0.3"/>
  <cols>
    <col min="2" max="3" width="6.5546875" style="54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61">
        <v>9</v>
      </c>
      <c r="C2" s="261"/>
      <c r="D2" s="80"/>
      <c r="E2" s="257" t="s">
        <v>133</v>
      </c>
      <c r="F2" s="80"/>
      <c r="G2" s="6"/>
    </row>
    <row r="3" spans="1:10" x14ac:dyDescent="0.3">
      <c r="B3" s="261"/>
      <c r="C3" s="261"/>
      <c r="D3" s="80"/>
      <c r="E3" s="258" t="s">
        <v>134</v>
      </c>
      <c r="F3" s="80"/>
      <c r="G3" s="6"/>
    </row>
    <row r="4" spans="1:10" x14ac:dyDescent="0.3">
      <c r="B4" s="261"/>
      <c r="C4" s="261"/>
      <c r="D4" s="81"/>
      <c r="E4" s="81"/>
      <c r="F4" s="81"/>
      <c r="G4" s="100"/>
    </row>
    <row r="5" spans="1:10" x14ac:dyDescent="0.3">
      <c r="B5" s="212"/>
      <c r="C5" s="212"/>
      <c r="D5" s="53"/>
      <c r="E5" s="53"/>
      <c r="F5" s="53"/>
      <c r="H5" t="s">
        <v>100</v>
      </c>
    </row>
    <row r="6" spans="1:10" x14ac:dyDescent="0.3">
      <c r="B6" s="262" t="s">
        <v>4</v>
      </c>
      <c r="C6" s="262"/>
      <c r="D6" s="225" t="s">
        <v>5</v>
      </c>
      <c r="E6" s="223" t="s">
        <v>6</v>
      </c>
      <c r="F6" s="53"/>
    </row>
    <row r="7" spans="1:10" x14ac:dyDescent="0.3">
      <c r="B7" s="9">
        <v>0.41666666666666669</v>
      </c>
      <c r="C7" s="9">
        <v>0.5</v>
      </c>
      <c r="D7" s="145">
        <v>5</v>
      </c>
      <c r="E7" s="161" t="s">
        <v>84</v>
      </c>
      <c r="F7" s="53"/>
      <c r="H7" t="s">
        <v>101</v>
      </c>
    </row>
    <row r="8" spans="1:10" ht="44.4" customHeight="1" x14ac:dyDescent="0.3">
      <c r="B8" s="99">
        <f>B7+TIME(0,D7,0)</f>
        <v>0.4201388888888889</v>
      </c>
      <c r="C8" s="99">
        <f>C7+TIME(0,D7,0)</f>
        <v>0.50347222222222221</v>
      </c>
      <c r="D8" s="146">
        <v>95</v>
      </c>
      <c r="E8" s="58" t="s">
        <v>47</v>
      </c>
      <c r="F8" s="53"/>
      <c r="H8" t="s">
        <v>103</v>
      </c>
    </row>
    <row r="9" spans="1:10" x14ac:dyDescent="0.3">
      <c r="B9" s="99">
        <f>B8+TIME(0,D8,0)</f>
        <v>0.4861111111111111</v>
      </c>
      <c r="C9" s="99">
        <f>C8+TIME(0,D8,0)</f>
        <v>0.56944444444444442</v>
      </c>
      <c r="D9" s="146">
        <v>10</v>
      </c>
      <c r="E9" s="161" t="s">
        <v>86</v>
      </c>
      <c r="F9" s="53"/>
      <c r="H9" s="53" t="s">
        <v>102</v>
      </c>
      <c r="I9" s="53" t="s">
        <v>103</v>
      </c>
      <c r="J9">
        <f>SUMIF(H$7:H$9,"=P",D$7:D$9)</f>
        <v>95</v>
      </c>
    </row>
    <row r="10" spans="1:10" hidden="1" x14ac:dyDescent="0.3">
      <c r="B10" s="212"/>
      <c r="C10" s="79" t="s">
        <v>14</v>
      </c>
      <c r="D10" s="212">
        <f>SUM(D7:D9)</f>
        <v>110</v>
      </c>
      <c r="E10" s="211"/>
      <c r="H10" s="53"/>
      <c r="I10" t="s">
        <v>101</v>
      </c>
      <c r="J10">
        <f>SUMIF(H$7:H$9,"=T",D$7:D$9)</f>
        <v>5</v>
      </c>
    </row>
    <row r="11" spans="1:10" x14ac:dyDescent="0.3">
      <c r="B11" s="212"/>
      <c r="C11" s="210"/>
      <c r="D11" s="210"/>
      <c r="E11" s="211"/>
      <c r="H11" s="53"/>
      <c r="I11" t="s">
        <v>102</v>
      </c>
      <c r="J11">
        <f>SUMIF(H$7:H$9,"=A",D$7:D$9)</f>
        <v>10</v>
      </c>
    </row>
    <row r="12" spans="1:10" x14ac:dyDescent="0.3">
      <c r="B12" s="212"/>
      <c r="C12" s="210"/>
      <c r="D12" s="263" t="s">
        <v>90</v>
      </c>
      <c r="E12" s="263"/>
      <c r="G12" s="53"/>
    </row>
    <row r="13" spans="1:10" x14ac:dyDescent="0.3">
      <c r="B13" s="212"/>
      <c r="C13" s="212"/>
      <c r="D13" s="329"/>
      <c r="E13" s="329"/>
      <c r="F13" s="28"/>
      <c r="G13" s="53"/>
    </row>
    <row r="14" spans="1:10" x14ac:dyDescent="0.3">
      <c r="B14" s="212"/>
      <c r="C14" s="212"/>
      <c r="G14" s="53"/>
      <c r="H14" s="53"/>
    </row>
    <row r="15" spans="1:10" x14ac:dyDescent="0.3">
      <c r="B15" s="212"/>
      <c r="C15" s="212"/>
      <c r="G15" s="53"/>
    </row>
    <row r="16" spans="1:10" x14ac:dyDescent="0.3">
      <c r="B16" s="212"/>
      <c r="C16" s="212"/>
    </row>
    <row r="17" spans="2:3" x14ac:dyDescent="0.3">
      <c r="B17" s="212"/>
      <c r="C17" s="212"/>
    </row>
    <row r="18" spans="2:3" x14ac:dyDescent="0.3">
      <c r="B18" s="212"/>
      <c r="C18" s="212"/>
    </row>
    <row r="19" spans="2:3" x14ac:dyDescent="0.3">
      <c r="B19" s="212"/>
      <c r="C19" s="212"/>
    </row>
    <row r="20" spans="2:3" x14ac:dyDescent="0.3">
      <c r="B20" s="212"/>
      <c r="C20" s="212"/>
    </row>
    <row r="21" spans="2:3" x14ac:dyDescent="0.3">
      <c r="B21" s="212"/>
      <c r="C21" s="212"/>
    </row>
    <row r="22" spans="2:3" x14ac:dyDescent="0.3">
      <c r="B22" s="212"/>
      <c r="C22" s="212"/>
    </row>
    <row r="23" spans="2:3" x14ac:dyDescent="0.3">
      <c r="B23" s="212"/>
      <c r="C23" s="212"/>
    </row>
    <row r="24" spans="2:3" x14ac:dyDescent="0.3">
      <c r="B24" s="212"/>
      <c r="C24" s="212"/>
    </row>
    <row r="25" spans="2:3" x14ac:dyDescent="0.3">
      <c r="B25" s="212"/>
      <c r="C25" s="212"/>
    </row>
    <row r="26" spans="2:3" x14ac:dyDescent="0.3">
      <c r="B26" s="212"/>
      <c r="C26" s="212"/>
    </row>
    <row r="27" spans="2:3" x14ac:dyDescent="0.3">
      <c r="B27" s="212"/>
      <c r="C27" s="212"/>
    </row>
    <row r="28" spans="2:3" x14ac:dyDescent="0.3">
      <c r="B28" s="212"/>
      <c r="C28" s="212"/>
    </row>
    <row r="29" spans="2:3" x14ac:dyDescent="0.3">
      <c r="B29" s="212"/>
      <c r="C29" s="212"/>
    </row>
    <row r="30" spans="2:3" x14ac:dyDescent="0.3">
      <c r="B30" s="212"/>
      <c r="C30" s="212"/>
    </row>
    <row r="31" spans="2:3" x14ac:dyDescent="0.3">
      <c r="B31" s="212"/>
      <c r="C31" s="212"/>
    </row>
    <row r="32" spans="2:3" x14ac:dyDescent="0.3">
      <c r="B32" s="212"/>
      <c r="C32" s="212"/>
    </row>
    <row r="33" spans="2:10" x14ac:dyDescent="0.3">
      <c r="B33" s="212"/>
      <c r="C33" s="212"/>
    </row>
    <row r="34" spans="2:10" x14ac:dyDescent="0.3">
      <c r="B34" s="212"/>
      <c r="C34" s="212"/>
    </row>
    <row r="35" spans="2:10" x14ac:dyDescent="0.3">
      <c r="B35" s="212"/>
      <c r="C35" s="212"/>
    </row>
    <row r="37" spans="2:10" x14ac:dyDescent="0.3">
      <c r="B37" s="261">
        <v>9</v>
      </c>
      <c r="C37" s="261"/>
      <c r="D37" s="2" t="s">
        <v>88</v>
      </c>
      <c r="E37" s="2"/>
      <c r="F37" s="6"/>
      <c r="G37" s="6"/>
    </row>
    <row r="38" spans="2:10" x14ac:dyDescent="0.3">
      <c r="B38" s="261"/>
      <c r="C38" s="261"/>
      <c r="D38" s="8" t="s">
        <v>89</v>
      </c>
      <c r="E38" s="8"/>
      <c r="F38" s="6"/>
      <c r="G38" s="6"/>
    </row>
    <row r="39" spans="2:10" x14ac:dyDescent="0.3">
      <c r="B39" s="261"/>
      <c r="C39" s="261"/>
      <c r="D39" s="29" t="s">
        <v>2</v>
      </c>
      <c r="E39" s="29"/>
      <c r="F39" s="100"/>
      <c r="G39" s="100"/>
    </row>
    <row r="40" spans="2:10" x14ac:dyDescent="0.3">
      <c r="G40" t="s">
        <v>100</v>
      </c>
    </row>
    <row r="41" spans="2:10" x14ac:dyDescent="0.3">
      <c r="B41" s="262" t="s">
        <v>4</v>
      </c>
      <c r="C41" s="262"/>
      <c r="D41" s="61" t="s">
        <v>5</v>
      </c>
      <c r="E41" s="13" t="s">
        <v>6</v>
      </c>
    </row>
    <row r="42" spans="2:10" x14ac:dyDescent="0.3">
      <c r="B42" s="9">
        <v>0.41666666666666669</v>
      </c>
      <c r="C42" s="9">
        <v>0.5</v>
      </c>
      <c r="D42" s="145">
        <v>5</v>
      </c>
      <c r="E42" s="63" t="s">
        <v>84</v>
      </c>
      <c r="G42" t="s">
        <v>101</v>
      </c>
    </row>
    <row r="43" spans="2:10" ht="36" customHeight="1" x14ac:dyDescent="0.3">
      <c r="B43" s="99">
        <f>B42+TIME(0,D42,0)</f>
        <v>0.4201388888888889</v>
      </c>
      <c r="C43" s="99">
        <f>C42+TIME(0,D42,0)</f>
        <v>0.50347222222222221</v>
      </c>
      <c r="D43" s="146">
        <v>95</v>
      </c>
      <c r="E43" s="58" t="s">
        <v>47</v>
      </c>
      <c r="G43" t="s">
        <v>103</v>
      </c>
    </row>
    <row r="44" spans="2:10" ht="14.4" customHeight="1" x14ac:dyDescent="0.3">
      <c r="B44" s="99">
        <f>B43+TIME(0,D43,0)</f>
        <v>0.4861111111111111</v>
      </c>
      <c r="C44" s="99">
        <f>C43+TIME(0,D43,0)</f>
        <v>0.56944444444444442</v>
      </c>
      <c r="D44" s="146">
        <v>10</v>
      </c>
      <c r="E44" s="63" t="s">
        <v>86</v>
      </c>
      <c r="G44" s="53" t="s">
        <v>102</v>
      </c>
    </row>
    <row r="45" spans="2:10" hidden="1" x14ac:dyDescent="0.3">
      <c r="B45" s="62"/>
      <c r="C45" s="79" t="s">
        <v>14</v>
      </c>
      <c r="D45" s="62">
        <f>SUM(D42:D44)</f>
        <v>110</v>
      </c>
      <c r="E45" s="4"/>
      <c r="G45" s="53" t="s">
        <v>101</v>
      </c>
    </row>
    <row r="46" spans="2:10" x14ac:dyDescent="0.3">
      <c r="B46" s="62"/>
      <c r="C46" s="64"/>
      <c r="D46" s="64"/>
      <c r="E46" s="4"/>
      <c r="G46" s="53"/>
      <c r="H46" s="53" t="s">
        <v>103</v>
      </c>
      <c r="I46">
        <f>SUMIF(G$42:G$44,"=p",D$42:D$44)</f>
        <v>95</v>
      </c>
    </row>
    <row r="47" spans="2:10" ht="14.4" customHeight="1" x14ac:dyDescent="0.3">
      <c r="B47" s="62"/>
      <c r="C47" s="64"/>
      <c r="D47" s="263" t="s">
        <v>90</v>
      </c>
      <c r="E47" s="263"/>
      <c r="G47" s="53"/>
      <c r="H47" t="s">
        <v>101</v>
      </c>
      <c r="I47">
        <f>SUMIF(G$42:G$44,"=T",D$42:D$44)</f>
        <v>5</v>
      </c>
    </row>
    <row r="48" spans="2:10" ht="14.4" customHeight="1" x14ac:dyDescent="0.3">
      <c r="B48" s="62"/>
      <c r="C48" s="62"/>
      <c r="D48" s="329"/>
      <c r="E48" s="329"/>
      <c r="F48" s="28"/>
      <c r="G48" s="53"/>
      <c r="H48" t="s">
        <v>102</v>
      </c>
      <c r="I48">
        <f>SUMIF(G$42:G$44,"=A",D$42:D$44)</f>
        <v>10</v>
      </c>
      <c r="J48" s="28"/>
    </row>
    <row r="49" spans="1:8" x14ac:dyDescent="0.3">
      <c r="G49" s="53"/>
      <c r="H49" s="53"/>
    </row>
    <row r="50" spans="1:8" x14ac:dyDescent="0.3">
      <c r="G50" s="53"/>
    </row>
    <row r="51" spans="1:8" x14ac:dyDescent="0.3">
      <c r="A51" t="s">
        <v>74</v>
      </c>
    </row>
    <row r="52" spans="1:8" x14ac:dyDescent="0.3">
      <c r="B52" s="112"/>
      <c r="C52" s="112"/>
    </row>
    <row r="53" spans="1:8" x14ac:dyDescent="0.3">
      <c r="B53" s="261">
        <v>9</v>
      </c>
      <c r="C53" s="261"/>
      <c r="D53" s="2" t="s">
        <v>0</v>
      </c>
      <c r="E53" s="2"/>
    </row>
    <row r="54" spans="1:8" x14ac:dyDescent="0.3">
      <c r="B54" s="261"/>
      <c r="C54" s="261"/>
      <c r="D54" s="8" t="s">
        <v>1</v>
      </c>
      <c r="E54" s="8"/>
    </row>
    <row r="55" spans="1:8" x14ac:dyDescent="0.3">
      <c r="B55" s="261"/>
      <c r="C55" s="261"/>
      <c r="D55" s="29" t="s">
        <v>2</v>
      </c>
      <c r="E55" s="29"/>
    </row>
    <row r="56" spans="1:8" x14ac:dyDescent="0.3">
      <c r="B56" s="112"/>
      <c r="C56" s="112"/>
    </row>
    <row r="57" spans="1:8" x14ac:dyDescent="0.3">
      <c r="B57" s="262" t="s">
        <v>4</v>
      </c>
      <c r="C57" s="262"/>
      <c r="D57" s="110" t="s">
        <v>5</v>
      </c>
      <c r="E57" s="13" t="s">
        <v>6</v>
      </c>
    </row>
    <row r="58" spans="1:8" x14ac:dyDescent="0.3">
      <c r="B58" s="9">
        <v>0.4236111111111111</v>
      </c>
      <c r="C58" s="9">
        <v>0.51388888888888895</v>
      </c>
      <c r="D58" s="1">
        <v>15</v>
      </c>
      <c r="E58" s="127" t="s">
        <v>75</v>
      </c>
    </row>
    <row r="59" spans="1:8" x14ac:dyDescent="0.3">
      <c r="B59" s="88">
        <v>0.43402777777777773</v>
      </c>
      <c r="C59" s="88">
        <v>0.52430555555555558</v>
      </c>
      <c r="D59" s="43">
        <v>95</v>
      </c>
      <c r="E59" s="58" t="s">
        <v>47</v>
      </c>
    </row>
    <row r="60" spans="1:8" x14ac:dyDescent="0.3">
      <c r="B60" s="112"/>
      <c r="C60" s="79" t="s">
        <v>14</v>
      </c>
      <c r="D60" s="112">
        <f>SUM(D58:D59)</f>
        <v>110</v>
      </c>
      <c r="E60" s="114"/>
    </row>
    <row r="61" spans="1:8" x14ac:dyDescent="0.3">
      <c r="B61" s="112"/>
      <c r="C61" s="113"/>
      <c r="D61" s="113"/>
      <c r="E61" s="114"/>
    </row>
    <row r="62" spans="1:8" x14ac:dyDescent="0.3">
      <c r="B62" s="112"/>
      <c r="C62" s="113"/>
      <c r="D62" s="263" t="s">
        <v>24</v>
      </c>
      <c r="E62" s="263"/>
    </row>
    <row r="63" spans="1:8" x14ac:dyDescent="0.3">
      <c r="B63" s="112"/>
      <c r="C63" s="112"/>
      <c r="D63" s="329"/>
      <c r="E63" s="329"/>
    </row>
    <row r="64" spans="1:8" x14ac:dyDescent="0.3">
      <c r="B64" s="112"/>
      <c r="C64" s="112"/>
    </row>
  </sheetData>
  <mergeCells count="12">
    <mergeCell ref="B2:C4"/>
    <mergeCell ref="B6:C6"/>
    <mergeCell ref="D12:E12"/>
    <mergeCell ref="D13:E13"/>
    <mergeCell ref="B37:C39"/>
    <mergeCell ref="B53:C55"/>
    <mergeCell ref="B57:C57"/>
    <mergeCell ref="D62:E62"/>
    <mergeCell ref="D63:E63"/>
    <mergeCell ref="B41:C41"/>
    <mergeCell ref="D48:E48"/>
    <mergeCell ref="D47:E47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2022-08-22T16:42:15Z</dcterms:modified>
  <cp:category/>
  <cp:contentStatus/>
</cp:coreProperties>
</file>