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284B0793-9EB1-4979-B656-10CEDC1380A2}" xr6:coauthVersionLast="47" xr6:coauthVersionMax="47" xr10:uidLastSave="{00000000-0000-0000-0000-000000000000}"/>
  <bookViews>
    <workbookView xWindow="-26490" yWindow="1725" windowWidth="24060" windowHeight="12585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5" r:id="rId9"/>
    <sheet name="DAY 10" sheetId="16" r:id="rId10"/>
    <sheet name="Summary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0" i="1" s="1"/>
  <c r="C11" i="1" s="1"/>
  <c r="C12" i="1" s="1"/>
  <c r="C13" i="1" s="1"/>
  <c r="C14" i="1" s="1"/>
  <c r="C15" i="1" s="1"/>
  <c r="C16" i="1" s="1"/>
  <c r="C8" i="1"/>
  <c r="B9" i="1"/>
  <c r="B10" i="1" s="1"/>
  <c r="B11" i="1" s="1"/>
  <c r="B12" i="1" s="1"/>
  <c r="B13" i="1" s="1"/>
  <c r="B14" i="1" s="1"/>
  <c r="B15" i="1" s="1"/>
  <c r="B16" i="1" s="1"/>
  <c r="B8" i="1"/>
  <c r="B9" i="5"/>
  <c r="B10" i="5" s="1"/>
  <c r="B11" i="5" s="1"/>
  <c r="B12" i="5" s="1"/>
  <c r="B13" i="5" s="1"/>
  <c r="C9" i="5"/>
  <c r="C10" i="5" s="1"/>
  <c r="C11" i="5" s="1"/>
  <c r="C12" i="5" s="1"/>
  <c r="C13" i="5" s="1"/>
  <c r="C12" i="7"/>
  <c r="C14" i="7" s="1"/>
  <c r="C16" i="7" s="1"/>
  <c r="C17" i="7" s="1"/>
  <c r="B12" i="7"/>
  <c r="B14" i="7" s="1"/>
  <c r="B16" i="7" s="1"/>
  <c r="B17" i="7" s="1"/>
  <c r="D17" i="1"/>
  <c r="N75" i="16" l="1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M43" i="16" l="1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X11" i="9" l="1"/>
  <c r="I2" i="13"/>
  <c r="E2" i="13"/>
  <c r="J9" i="11"/>
  <c r="J11" i="11"/>
  <c r="I4" i="13" s="1"/>
  <c r="J10" i="11"/>
  <c r="I3" i="13" s="1"/>
  <c r="J11" i="10"/>
  <c r="H4" i="13" s="1"/>
  <c r="J10" i="10"/>
  <c r="H3" i="13" s="1"/>
  <c r="J13" i="5"/>
  <c r="G4" i="13" s="1"/>
  <c r="J12" i="5"/>
  <c r="G3" i="13" s="1"/>
  <c r="J11" i="5"/>
  <c r="G2" i="13" s="1"/>
  <c r="F4" i="13"/>
  <c r="X10" i="9"/>
  <c r="F3" i="13" s="1"/>
  <c r="X9" i="9"/>
  <c r="F2" i="13" s="1"/>
  <c r="AC9" i="3"/>
  <c r="AC11" i="3"/>
  <c r="E4" i="13" s="1"/>
  <c r="AC10" i="3"/>
  <c r="E3" i="13" s="1"/>
  <c r="J11" i="7"/>
  <c r="C4" i="13" s="1"/>
  <c r="J10" i="7"/>
  <c r="C3" i="13" s="1"/>
  <c r="J10" i="1"/>
  <c r="D4" i="13" s="1"/>
  <c r="J9" i="1"/>
  <c r="D3" i="13" s="1"/>
  <c r="J8" i="1"/>
  <c r="D2" i="13" s="1"/>
  <c r="J9" i="7"/>
  <c r="C2" i="13" s="1"/>
  <c r="I16" i="8"/>
  <c r="D16" i="8"/>
  <c r="N11" i="8"/>
  <c r="L4" i="13" s="1"/>
  <c r="N10" i="8"/>
  <c r="L3" i="13" s="1"/>
  <c r="N9" i="8"/>
  <c r="L2" i="13" s="1"/>
  <c r="C12" i="8"/>
  <c r="C14" i="8" s="1"/>
  <c r="C15" i="8" s="1"/>
  <c r="C11" i="8"/>
  <c r="B11" i="8"/>
  <c r="B12" i="8" s="1"/>
  <c r="B14" i="8" s="1"/>
  <c r="B15" i="8" s="1"/>
  <c r="H10" i="8"/>
  <c r="H11" i="8" s="1"/>
  <c r="G10" i="8"/>
  <c r="G11" i="8" s="1"/>
  <c r="D10" i="11"/>
  <c r="B9" i="11"/>
  <c r="C8" i="11"/>
  <c r="C9" i="11" s="1"/>
  <c r="B8" i="11"/>
  <c r="D13" i="10"/>
  <c r="J9" i="10"/>
  <c r="H2" i="13" s="1"/>
  <c r="C8" i="10"/>
  <c r="C9" i="10" s="1"/>
  <c r="C10" i="10" s="1"/>
  <c r="C11" i="10" s="1"/>
  <c r="C12" i="10" s="1"/>
  <c r="B8" i="10"/>
  <c r="B9" i="10" s="1"/>
  <c r="B10" i="10" s="1"/>
  <c r="B11" i="10" s="1"/>
  <c r="B12" i="10" s="1"/>
  <c r="D14" i="5"/>
  <c r="C8" i="5"/>
  <c r="B8" i="5"/>
  <c r="S14" i="9"/>
  <c r="N14" i="9"/>
  <c r="I14" i="9"/>
  <c r="D14" i="9"/>
  <c r="R11" i="9"/>
  <c r="Q11" i="9"/>
  <c r="H11" i="9"/>
  <c r="G11" i="9"/>
  <c r="M10" i="9"/>
  <c r="M11" i="9" s="1"/>
  <c r="L10" i="9"/>
  <c r="L11" i="9" s="1"/>
  <c r="C10" i="9"/>
  <c r="C11" i="9" s="1"/>
  <c r="C13" i="9" s="1"/>
  <c r="B10" i="9"/>
  <c r="B11" i="9" s="1"/>
  <c r="B13" i="9" s="1"/>
  <c r="X16" i="3"/>
  <c r="S16" i="3"/>
  <c r="N16" i="3"/>
  <c r="I16" i="3"/>
  <c r="D16" i="3"/>
  <c r="C8" i="3"/>
  <c r="W11" i="3" s="1"/>
  <c r="W12" i="3" s="1"/>
  <c r="W13" i="3" s="1"/>
  <c r="B8" i="3"/>
  <c r="L11" i="3" s="1"/>
  <c r="L12" i="3" s="1"/>
  <c r="L13" i="3" s="1"/>
  <c r="D18" i="7"/>
  <c r="C8" i="7"/>
  <c r="C9" i="7" s="1"/>
  <c r="C10" i="7" s="1"/>
  <c r="C11" i="7" s="1"/>
  <c r="B8" i="7"/>
  <c r="B9" i="7" s="1"/>
  <c r="B10" i="7" s="1"/>
  <c r="B11" i="7" s="1"/>
  <c r="B42" i="3"/>
  <c r="B46" i="3" s="1"/>
  <c r="B47" i="3" s="1"/>
  <c r="B51" i="3" s="1"/>
  <c r="C42" i="3"/>
  <c r="R46" i="3" s="1"/>
  <c r="R47" i="3" s="1"/>
  <c r="R48" i="3" s="1"/>
  <c r="AC45" i="3"/>
  <c r="AC46" i="3"/>
  <c r="AC47" i="3"/>
  <c r="D52" i="3"/>
  <c r="I52" i="3"/>
  <c r="N52" i="3"/>
  <c r="S52" i="3"/>
  <c r="X52" i="3"/>
  <c r="J3" i="13" l="1"/>
  <c r="K3" i="13"/>
  <c r="J2" i="13"/>
  <c r="K2" i="13"/>
  <c r="J4" i="13"/>
  <c r="K4" i="13"/>
  <c r="M11" i="3"/>
  <c r="M12" i="3" s="1"/>
  <c r="M13" i="3" s="1"/>
  <c r="R11" i="3"/>
  <c r="R12" i="3" s="1"/>
  <c r="R13" i="3" s="1"/>
  <c r="B11" i="3"/>
  <c r="B12" i="3" s="1"/>
  <c r="B15" i="3" s="1"/>
  <c r="V11" i="3"/>
  <c r="V12" i="3" s="1"/>
  <c r="V13" i="3" s="1"/>
  <c r="C11" i="3"/>
  <c r="C12" i="3" s="1"/>
  <c r="C15" i="3" s="1"/>
  <c r="Q11" i="3"/>
  <c r="Q12" i="3" s="1"/>
  <c r="Q13" i="3" s="1"/>
  <c r="G11" i="3"/>
  <c r="G12" i="3" s="1"/>
  <c r="G13" i="3" s="1"/>
  <c r="H11" i="3"/>
  <c r="H12" i="3" s="1"/>
  <c r="H13" i="3" s="1"/>
  <c r="H46" i="3"/>
  <c r="H47" i="3" s="1"/>
  <c r="H48" i="3" s="1"/>
  <c r="G46" i="3"/>
  <c r="G47" i="3" s="1"/>
  <c r="G48" i="3" s="1"/>
  <c r="M46" i="3"/>
  <c r="M47" i="3" s="1"/>
  <c r="M48" i="3" s="1"/>
  <c r="L46" i="3"/>
  <c r="L47" i="3" s="1"/>
  <c r="L48" i="3" s="1"/>
  <c r="W46" i="3"/>
  <c r="W47" i="3" s="1"/>
  <c r="W48" i="3" s="1"/>
  <c r="C46" i="3"/>
  <c r="C47" i="3" s="1"/>
  <c r="C51" i="3" s="1"/>
  <c r="Q46" i="3"/>
  <c r="Q47" i="3" s="1"/>
  <c r="Q48" i="3" s="1"/>
  <c r="V46" i="3"/>
  <c r="V47" i="3" s="1"/>
  <c r="V48" i="3" s="1"/>
  <c r="J41" i="7"/>
  <c r="J43" i="7"/>
  <c r="J42" i="7"/>
  <c r="S46" i="1"/>
  <c r="S47" i="1"/>
  <c r="S45" i="1"/>
  <c r="I51" i="5"/>
  <c r="B45" i="5"/>
  <c r="C45" i="5"/>
  <c r="B40" i="1" l="1"/>
  <c r="B43" i="1" s="1"/>
  <c r="B44" i="1" s="1"/>
  <c r="B46" i="1" s="1"/>
  <c r="B50" i="1" s="1"/>
  <c r="C40" i="1"/>
  <c r="C43" i="1" s="1"/>
  <c r="C44" i="1" s="1"/>
  <c r="C46" i="1" s="1"/>
  <c r="C50" i="1" s="1"/>
  <c r="N52" i="1" l="1"/>
  <c r="I52" i="1"/>
  <c r="D52" i="1"/>
  <c r="C51" i="1"/>
  <c r="B51" i="1"/>
  <c r="C34" i="7"/>
  <c r="C35" i="7" s="1"/>
  <c r="C36" i="7" s="1"/>
  <c r="C39" i="7" s="1"/>
  <c r="D51" i="7"/>
  <c r="B34" i="7"/>
  <c r="B35" i="7" s="1"/>
  <c r="B36" i="7" s="1"/>
  <c r="B39" i="7" s="1"/>
  <c r="B40" i="7" l="1"/>
  <c r="B43" i="7" s="1"/>
  <c r="B46" i="7" s="1"/>
  <c r="B49" i="7" s="1"/>
  <c r="B50" i="7" s="1"/>
  <c r="C40" i="7"/>
  <c r="C43" i="7" s="1"/>
  <c r="C46" i="7" s="1"/>
  <c r="C49" i="7" s="1"/>
  <c r="C50" i="7" s="1"/>
  <c r="N49" i="8"/>
  <c r="N48" i="8"/>
  <c r="N47" i="8"/>
  <c r="I48" i="11"/>
  <c r="I47" i="11"/>
  <c r="I46" i="11"/>
  <c r="I46" i="10"/>
  <c r="I47" i="10"/>
  <c r="I48" i="10"/>
  <c r="I49" i="10"/>
  <c r="I48" i="5"/>
  <c r="I49" i="5"/>
  <c r="I50" i="5"/>
  <c r="J73" i="7"/>
  <c r="X47" i="9"/>
  <c r="X46" i="9"/>
  <c r="X45" i="9"/>
  <c r="S71" i="1"/>
  <c r="S70" i="1"/>
  <c r="S69" i="1"/>
  <c r="J75" i="7"/>
  <c r="J74" i="7"/>
  <c r="M2" i="13" l="1"/>
  <c r="M3" i="13"/>
  <c r="N3" i="13" s="1"/>
  <c r="M4" i="13"/>
  <c r="N4" i="13" s="1"/>
  <c r="M44" i="9"/>
  <c r="M45" i="9" s="1"/>
  <c r="L44" i="9"/>
  <c r="L45" i="9" s="1"/>
  <c r="R45" i="9"/>
  <c r="Q45" i="9"/>
  <c r="H45" i="9"/>
  <c r="G45" i="9"/>
  <c r="H46" i="8"/>
  <c r="H45" i="8"/>
  <c r="G45" i="8"/>
  <c r="G46" i="8" s="1"/>
  <c r="C46" i="8"/>
  <c r="C47" i="8" s="1"/>
  <c r="C49" i="8" s="1"/>
  <c r="C50" i="8" s="1"/>
  <c r="B46" i="8"/>
  <c r="B47" i="8" s="1"/>
  <c r="B49" i="8" s="1"/>
  <c r="B50" i="8" s="1"/>
  <c r="B44" i="11"/>
  <c r="C44" i="11"/>
  <c r="C43" i="11"/>
  <c r="B43" i="11"/>
  <c r="C43" i="10"/>
  <c r="C44" i="10" s="1"/>
  <c r="C45" i="10" s="1"/>
  <c r="C46" i="10" s="1"/>
  <c r="C47" i="10" s="1"/>
  <c r="B43" i="10"/>
  <c r="B44" i="10" s="1"/>
  <c r="B45" i="10" s="1"/>
  <c r="B46" i="10" s="1"/>
  <c r="B47" i="10" s="1"/>
  <c r="C46" i="5"/>
  <c r="C47" i="5" s="1"/>
  <c r="C48" i="5" s="1"/>
  <c r="B46" i="5"/>
  <c r="B47" i="5" s="1"/>
  <c r="B48" i="5" s="1"/>
  <c r="B44" i="9"/>
  <c r="B45" i="9" s="1"/>
  <c r="B48" i="9" s="1"/>
  <c r="C44" i="9"/>
  <c r="C45" i="9" s="1"/>
  <c r="C48" i="9" s="1"/>
  <c r="M69" i="1"/>
  <c r="M70" i="1" s="1"/>
  <c r="M71" i="1" s="1"/>
  <c r="M72" i="1" s="1"/>
  <c r="M73" i="1" s="1"/>
  <c r="L69" i="1"/>
  <c r="L70" i="1" s="1"/>
  <c r="L71" i="1" s="1"/>
  <c r="L72" i="1" s="1"/>
  <c r="L73" i="1" s="1"/>
  <c r="H69" i="1"/>
  <c r="H70" i="1" s="1"/>
  <c r="H71" i="1" s="1"/>
  <c r="H72" i="1" s="1"/>
  <c r="H73" i="1" s="1"/>
  <c r="G69" i="1"/>
  <c r="G70" i="1" s="1"/>
  <c r="G71" i="1" s="1"/>
  <c r="G72" i="1" s="1"/>
  <c r="G73" i="1" s="1"/>
  <c r="C69" i="1"/>
  <c r="C70" i="1" s="1"/>
  <c r="C71" i="1" s="1"/>
  <c r="C72" i="1" s="1"/>
  <c r="C73" i="1" s="1"/>
  <c r="C76" i="1" s="1"/>
  <c r="C77" i="1" s="1"/>
  <c r="B69" i="1"/>
  <c r="B70" i="1" s="1"/>
  <c r="B71" i="1" s="1"/>
  <c r="B72" i="1" s="1"/>
  <c r="B73" i="1" s="1"/>
  <c r="C70" i="7"/>
  <c r="C71" i="7" s="1"/>
  <c r="C72" i="7" s="1"/>
  <c r="C75" i="7" s="1"/>
  <c r="C76" i="7" s="1"/>
  <c r="C79" i="7" s="1"/>
  <c r="C80" i="7" s="1"/>
  <c r="C81" i="7" s="1"/>
  <c r="B70" i="7"/>
  <c r="B71" i="7" s="1"/>
  <c r="B72" i="7" s="1"/>
  <c r="B75" i="7" s="1"/>
  <c r="B76" i="7" s="1"/>
  <c r="B79" i="7" s="1"/>
  <c r="B80" i="7" s="1"/>
  <c r="B81" i="7" s="1"/>
  <c r="K59" i="7"/>
  <c r="N78" i="1"/>
  <c r="I78" i="1"/>
  <c r="D78" i="1"/>
  <c r="N2" i="13" l="1"/>
  <c r="S49" i="9"/>
  <c r="N49" i="9"/>
  <c r="I49" i="9"/>
  <c r="X78" i="3" l="1"/>
  <c r="S78" i="3"/>
  <c r="N78" i="3"/>
  <c r="I78" i="3"/>
  <c r="D78" i="3"/>
  <c r="I72" i="8"/>
  <c r="D72" i="8"/>
  <c r="I51" i="8"/>
  <c r="D51" i="8"/>
  <c r="D62" i="11"/>
  <c r="D45" i="11"/>
  <c r="D68" i="10"/>
  <c r="D48" i="10"/>
  <c r="D49" i="9"/>
  <c r="S71" i="9"/>
  <c r="N71" i="9"/>
  <c r="I71" i="9"/>
  <c r="D71" i="9"/>
  <c r="D49" i="5"/>
  <c r="D69" i="5"/>
  <c r="D107" i="1"/>
  <c r="I107" i="1"/>
  <c r="N107" i="1"/>
  <c r="D109" i="7" l="1"/>
  <c r="D82" i="7" l="1"/>
  <c r="B76" i="1"/>
  <c r="B77" i="1" s="1"/>
</calcChain>
</file>

<file path=xl/sharedStrings.xml><?xml version="1.0" encoding="utf-8"?>
<sst xmlns="http://schemas.openxmlformats.org/spreadsheetml/2006/main" count="1100" uniqueCount="154">
  <si>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</si>
  <si>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</si>
  <si>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</si>
  <si>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</si>
  <si>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</si>
  <si>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</si>
  <si>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</si>
  <si>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</si>
  <si>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</si>
  <si>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</si>
  <si>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</si>
  <si>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</si>
  <si>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</si>
  <si>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</si>
  <si>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</si>
  <si>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</si>
  <si>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</si>
  <si>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</si>
  <si>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</si>
  <si>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</si>
  <si>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</si>
  <si>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</si>
  <si>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</si>
  <si>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</si>
  <si>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</si>
  <si>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</si>
  <si>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</si>
  <si>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</si>
  <si>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</si>
  <si>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</si>
  <si>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</si>
  <si>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</si>
  <si>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</si>
  <si>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</si>
  <si>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</si>
  <si>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</si>
  <si>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</si>
  <si>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</si>
  <si>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</si>
  <si>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</si>
  <si>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</si>
  <si>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</si>
  <si>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</si>
  <si>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</si>
  <si>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</si>
  <si>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</si>
  <si>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</si>
  <si>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</si>
  <si>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</si>
  <si>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</si>
  <si>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</si>
  <si>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</si>
  <si>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</si>
  <si>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</si>
  <si>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</si>
  <si>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</si>
  <si>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</si>
  <si>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</si>
  <si>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</si>
  <si>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</si>
  <si>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</si>
  <si>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</si>
  <si>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</si>
  <si>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</si>
  <si>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</si>
  <si>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</si>
  <si>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</si>
  <si>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</si>
  <si>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</si>
  <si>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</si>
  <si>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</si>
  <si>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</si>
  <si>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</si>
  <si>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</si>
  <si>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</si>
  <si>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</si>
  <si>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</si>
  <si>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</si>
  <si>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</si>
  <si>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</si>
  <si>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</si>
  <si>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</si>
  <si>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</si>
  <si>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</si>
  <si>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</si>
  <si>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</si>
  <si>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</si>
  <si>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</si>
  <si>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</si>
  <si>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</si>
  <si>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</si>
  <si>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</si>
  <si>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</si>
  <si>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</si>
  <si>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</si>
  <si>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</si>
  <si>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</si>
  <si>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</si>
  <si>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</si>
  <si>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</si>
  <si>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</si>
  <si>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</si>
  <si>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</si>
  <si>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</si>
  <si>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</si>
  <si>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</si>
  <si>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</si>
  <si>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</si>
  <si>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</si>
  <si>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</si>
  <si>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</si>
  <si>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</si>
  <si>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</si>
  <si>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</si>
  <si>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</si>
  <si>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</si>
  <si>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</si>
  <si>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</si>
  <si>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</si>
  <si>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</si>
  <si>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</si>
  <si>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</si>
  <si>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</si>
  <si>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</si>
  <si>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</si>
  <si>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</si>
  <si>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</si>
  <si>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</si>
  <si>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</si>
  <si>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</si>
  <si>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</si>
  <si>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</si>
  <si>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</si>
  <si>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</si>
  <si>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</si>
  <si>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Technical Task List</t>
  </si>
  <si>
    <t>Technical Communication</t>
  </si>
  <si>
    <t>Project Statement &amp; Objectives Q&amp;A</t>
  </si>
  <si>
    <t>Technical Memo Introduction</t>
  </si>
  <si>
    <t>PE review of Client Meeting #1 PPT</t>
  </si>
  <si>
    <t>Draft BDR Poster</t>
  </si>
  <si>
    <t>Client Meeting #1</t>
  </si>
  <si>
    <t>Project Kickoff Meeting</t>
  </si>
  <si>
    <t>Team Building Activity</t>
  </si>
  <si>
    <t>Team Skill Assessment</t>
  </si>
  <si>
    <t>Company Communication &amp; Document Policy</t>
  </si>
  <si>
    <t>Initial Client Needs &amp; Reqs</t>
  </si>
  <si>
    <t>Engineering Tools &amp; Methods Q&amp;A</t>
  </si>
  <si>
    <t>Creation of PSO and ETM</t>
  </si>
  <si>
    <t>SCAFFOLDING NO LONGER NEEDED F23 and onward</t>
  </si>
  <si>
    <t>Department activity</t>
  </si>
  <si>
    <t>F23</t>
  </si>
  <si>
    <t>Sticky Note Project Planning Exercise</t>
  </si>
  <si>
    <t>Design Lab Expectations Q&amp;A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</si>
</sst>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52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1" borderId="24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  <xf numFmtId="0" fontId="0" fillId="11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40</c:v>
                </c:pt>
                <c:pt idx="1">
                  <c:v>80</c:v>
                </c:pt>
                <c:pt idx="2">
                  <c:v>45</c:v>
                </c:pt>
                <c:pt idx="3">
                  <c:v>70</c:v>
                </c:pt>
                <c:pt idx="4">
                  <c:v>60</c:v>
                </c:pt>
                <c:pt idx="5">
                  <c:v>95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25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30</c:v>
                </c:pt>
                <c:pt idx="2">
                  <c:v>10</c:v>
                </c:pt>
                <c:pt idx="3">
                  <c:v>10</c:v>
                </c:pt>
                <c:pt idx="4">
                  <c:v>50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0.66666666666666663</c:v>
                </c:pt>
                <c:pt idx="1">
                  <c:v>0.16161616161616163</c:v>
                </c:pt>
                <c:pt idx="2">
                  <c:v>0.17171717171717171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73</xdr:row>
      <xdr:rowOff>152400</xdr:rowOff>
    </xdr:from>
    <xdr:to>
      <xdr:col>5</xdr:col>
      <xdr:colOff>209567</xdr:colOff>
      <xdr:row>75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84</xdr:row>
      <xdr:rowOff>167640</xdr:rowOff>
    </xdr:from>
    <xdr:to>
      <xdr:col>3</xdr:col>
      <xdr:colOff>17</xdr:colOff>
      <xdr:row>86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101</xdr:row>
      <xdr:rowOff>152400</xdr:rowOff>
    </xdr:from>
    <xdr:to>
      <xdr:col>5</xdr:col>
      <xdr:colOff>209567</xdr:colOff>
      <xdr:row>103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111</xdr:row>
      <xdr:rowOff>167640</xdr:rowOff>
    </xdr:from>
    <xdr:to>
      <xdr:col>3</xdr:col>
      <xdr:colOff>17</xdr:colOff>
      <xdr:row>113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69</xdr:row>
      <xdr:rowOff>104879</xdr:rowOff>
    </xdr:from>
    <xdr:to>
      <xdr:col>14</xdr:col>
      <xdr:colOff>77639</xdr:colOff>
      <xdr:row>70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71</xdr:row>
      <xdr:rowOff>914</xdr:rowOff>
    </xdr:from>
    <xdr:to>
      <xdr:col>14</xdr:col>
      <xdr:colOff>78200</xdr:colOff>
      <xdr:row>71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68</xdr:row>
      <xdr:rowOff>0</xdr:rowOff>
    </xdr:from>
    <xdr:to>
      <xdr:col>14</xdr:col>
      <xdr:colOff>80808</xdr:colOff>
      <xdr:row>68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70</xdr:row>
      <xdr:rowOff>74399</xdr:rowOff>
    </xdr:from>
    <xdr:to>
      <xdr:col>14</xdr:col>
      <xdr:colOff>230039</xdr:colOff>
      <xdr:row>70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71</xdr:row>
      <xdr:rowOff>153314</xdr:rowOff>
    </xdr:from>
    <xdr:to>
      <xdr:col>14</xdr:col>
      <xdr:colOff>230600</xdr:colOff>
      <xdr:row>72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68</xdr:row>
      <xdr:rowOff>152400</xdr:rowOff>
    </xdr:from>
    <xdr:to>
      <xdr:col>14</xdr:col>
      <xdr:colOff>233208</xdr:colOff>
      <xdr:row>69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71</xdr:row>
      <xdr:rowOff>43919</xdr:rowOff>
    </xdr:from>
    <xdr:to>
      <xdr:col>14</xdr:col>
      <xdr:colOff>382439</xdr:colOff>
      <xdr:row>71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72</xdr:row>
      <xdr:rowOff>122834</xdr:rowOff>
    </xdr:from>
    <xdr:to>
      <xdr:col>14</xdr:col>
      <xdr:colOff>383000</xdr:colOff>
      <xdr:row>73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69</xdr:row>
      <xdr:rowOff>121920</xdr:rowOff>
    </xdr:from>
    <xdr:to>
      <xdr:col>14</xdr:col>
      <xdr:colOff>385608</xdr:colOff>
      <xdr:row>70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72</xdr:row>
      <xdr:rowOff>13439</xdr:rowOff>
    </xdr:from>
    <xdr:to>
      <xdr:col>14</xdr:col>
      <xdr:colOff>534839</xdr:colOff>
      <xdr:row>72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73</xdr:row>
      <xdr:rowOff>92354</xdr:rowOff>
    </xdr:from>
    <xdr:to>
      <xdr:col>14</xdr:col>
      <xdr:colOff>535400</xdr:colOff>
      <xdr:row>73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70</xdr:row>
      <xdr:rowOff>91440</xdr:rowOff>
    </xdr:from>
    <xdr:to>
      <xdr:col>14</xdr:col>
      <xdr:colOff>538008</xdr:colOff>
      <xdr:row>70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72</xdr:row>
      <xdr:rowOff>165839</xdr:rowOff>
    </xdr:from>
    <xdr:to>
      <xdr:col>15</xdr:col>
      <xdr:colOff>77639</xdr:colOff>
      <xdr:row>73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74</xdr:row>
      <xdr:rowOff>61874</xdr:rowOff>
    </xdr:from>
    <xdr:to>
      <xdr:col>15</xdr:col>
      <xdr:colOff>78200</xdr:colOff>
      <xdr:row>74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71</xdr:row>
      <xdr:rowOff>60960</xdr:rowOff>
    </xdr:from>
    <xdr:to>
      <xdr:col>15</xdr:col>
      <xdr:colOff>80808</xdr:colOff>
      <xdr:row>71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73</xdr:row>
      <xdr:rowOff>135359</xdr:rowOff>
    </xdr:from>
    <xdr:to>
      <xdr:col>15</xdr:col>
      <xdr:colOff>230039</xdr:colOff>
      <xdr:row>74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75</xdr:row>
      <xdr:rowOff>31394</xdr:rowOff>
    </xdr:from>
    <xdr:to>
      <xdr:col>15</xdr:col>
      <xdr:colOff>230600</xdr:colOff>
      <xdr:row>75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72</xdr:row>
      <xdr:rowOff>30480</xdr:rowOff>
    </xdr:from>
    <xdr:to>
      <xdr:col>15</xdr:col>
      <xdr:colOff>233208</xdr:colOff>
      <xdr:row>72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74</xdr:row>
      <xdr:rowOff>104879</xdr:rowOff>
    </xdr:from>
    <xdr:to>
      <xdr:col>15</xdr:col>
      <xdr:colOff>382439</xdr:colOff>
      <xdr:row>75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76</xdr:row>
      <xdr:rowOff>914</xdr:rowOff>
    </xdr:from>
    <xdr:to>
      <xdr:col>15</xdr:col>
      <xdr:colOff>383000</xdr:colOff>
      <xdr:row>76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73</xdr:row>
      <xdr:rowOff>0</xdr:rowOff>
    </xdr:from>
    <xdr:to>
      <xdr:col>15</xdr:col>
      <xdr:colOff>385608</xdr:colOff>
      <xdr:row>73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71</xdr:row>
      <xdr:rowOff>36299</xdr:rowOff>
    </xdr:from>
    <xdr:to>
      <xdr:col>3</xdr:col>
      <xdr:colOff>828489</xdr:colOff>
      <xdr:row>71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68</xdr:row>
      <xdr:rowOff>54254</xdr:rowOff>
    </xdr:from>
    <xdr:to>
      <xdr:col>3</xdr:col>
      <xdr:colOff>828770</xdr:colOff>
      <xdr:row>68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74</xdr:row>
      <xdr:rowOff>60960</xdr:rowOff>
    </xdr:from>
    <xdr:to>
      <xdr:col>3</xdr:col>
      <xdr:colOff>825829</xdr:colOff>
      <xdr:row>74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69</xdr:row>
      <xdr:rowOff>61874</xdr:rowOff>
    </xdr:from>
    <xdr:to>
      <xdr:col>3</xdr:col>
      <xdr:colOff>828770</xdr:colOff>
      <xdr:row>69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75</xdr:row>
      <xdr:rowOff>50995</xdr:rowOff>
    </xdr:from>
    <xdr:to>
      <xdr:col>3</xdr:col>
      <xdr:colOff>825829</xdr:colOff>
      <xdr:row>75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70</xdr:row>
      <xdr:rowOff>60702</xdr:rowOff>
    </xdr:from>
    <xdr:to>
      <xdr:col>3</xdr:col>
      <xdr:colOff>828770</xdr:colOff>
      <xdr:row>70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73</xdr:row>
      <xdr:rowOff>121920</xdr:rowOff>
    </xdr:from>
    <xdr:to>
      <xdr:col>11</xdr:col>
      <xdr:colOff>385608</xdr:colOff>
      <xdr:row>74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76</xdr:row>
      <xdr:rowOff>13439</xdr:rowOff>
    </xdr:from>
    <xdr:to>
      <xdr:col>11</xdr:col>
      <xdr:colOff>534839</xdr:colOff>
      <xdr:row>76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80</xdr:row>
      <xdr:rowOff>54254</xdr:rowOff>
    </xdr:from>
    <xdr:to>
      <xdr:col>3</xdr:col>
      <xdr:colOff>828770</xdr:colOff>
      <xdr:row>80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74</xdr:row>
      <xdr:rowOff>91440</xdr:rowOff>
    </xdr:from>
    <xdr:to>
      <xdr:col>11</xdr:col>
      <xdr:colOff>538008</xdr:colOff>
      <xdr:row>74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76</xdr:row>
      <xdr:rowOff>165839</xdr:rowOff>
    </xdr:from>
    <xdr:to>
      <xdr:col>12</xdr:col>
      <xdr:colOff>77639</xdr:colOff>
      <xdr:row>77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79</xdr:row>
      <xdr:rowOff>56598</xdr:rowOff>
    </xdr:from>
    <xdr:to>
      <xdr:col>3</xdr:col>
      <xdr:colOff>828770</xdr:colOff>
      <xdr:row>79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75</xdr:row>
      <xdr:rowOff>60960</xdr:rowOff>
    </xdr:from>
    <xdr:to>
      <xdr:col>12</xdr:col>
      <xdr:colOff>80808</xdr:colOff>
      <xdr:row>75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77</xdr:row>
      <xdr:rowOff>135359</xdr:rowOff>
    </xdr:from>
    <xdr:to>
      <xdr:col>12</xdr:col>
      <xdr:colOff>230039</xdr:colOff>
      <xdr:row>78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78</xdr:row>
      <xdr:rowOff>54254</xdr:rowOff>
    </xdr:from>
    <xdr:to>
      <xdr:col>3</xdr:col>
      <xdr:colOff>828770</xdr:colOff>
      <xdr:row>78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76</xdr:row>
      <xdr:rowOff>30480</xdr:rowOff>
    </xdr:from>
    <xdr:to>
      <xdr:col>12</xdr:col>
      <xdr:colOff>233208</xdr:colOff>
      <xdr:row>76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78</xdr:row>
      <xdr:rowOff>104879</xdr:rowOff>
    </xdr:from>
    <xdr:to>
      <xdr:col>12</xdr:col>
      <xdr:colOff>382439</xdr:colOff>
      <xdr:row>79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80</xdr:row>
      <xdr:rowOff>914</xdr:rowOff>
    </xdr:from>
    <xdr:to>
      <xdr:col>12</xdr:col>
      <xdr:colOff>383000</xdr:colOff>
      <xdr:row>80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77</xdr:row>
      <xdr:rowOff>0</xdr:rowOff>
    </xdr:from>
    <xdr:to>
      <xdr:col>12</xdr:col>
      <xdr:colOff>385608</xdr:colOff>
      <xdr:row>77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45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53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38</xdr:row>
      <xdr:rowOff>42303</xdr:rowOff>
    </xdr:from>
    <xdr:to>
      <xdr:col>3</xdr:col>
      <xdr:colOff>813515</xdr:colOff>
      <xdr:row>38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32</xdr:row>
      <xdr:rowOff>0</xdr:rowOff>
    </xdr:from>
    <xdr:to>
      <xdr:col>14</xdr:col>
      <xdr:colOff>80808</xdr:colOff>
      <xdr:row>32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39</xdr:row>
      <xdr:rowOff>59390</xdr:rowOff>
    </xdr:from>
    <xdr:to>
      <xdr:col>3</xdr:col>
      <xdr:colOff>813515</xdr:colOff>
      <xdr:row>39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40</xdr:row>
      <xdr:rowOff>0</xdr:rowOff>
    </xdr:from>
    <xdr:to>
      <xdr:col>14</xdr:col>
      <xdr:colOff>230600</xdr:colOff>
      <xdr:row>40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32</xdr:row>
      <xdr:rowOff>152400</xdr:rowOff>
    </xdr:from>
    <xdr:to>
      <xdr:col>14</xdr:col>
      <xdr:colOff>233208</xdr:colOff>
      <xdr:row>33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40</xdr:row>
      <xdr:rowOff>122834</xdr:rowOff>
    </xdr:from>
    <xdr:to>
      <xdr:col>14</xdr:col>
      <xdr:colOff>383000</xdr:colOff>
      <xdr:row>41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33</xdr:row>
      <xdr:rowOff>121920</xdr:rowOff>
    </xdr:from>
    <xdr:to>
      <xdr:col>14</xdr:col>
      <xdr:colOff>385608</xdr:colOff>
      <xdr:row>34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35</xdr:row>
      <xdr:rowOff>51539</xdr:rowOff>
    </xdr:from>
    <xdr:to>
      <xdr:col>3</xdr:col>
      <xdr:colOff>813515</xdr:colOff>
      <xdr:row>35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41</xdr:row>
      <xdr:rowOff>92354</xdr:rowOff>
    </xdr:from>
    <xdr:to>
      <xdr:col>14</xdr:col>
      <xdr:colOff>535400</xdr:colOff>
      <xdr:row>41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34</xdr:row>
      <xdr:rowOff>91440</xdr:rowOff>
    </xdr:from>
    <xdr:to>
      <xdr:col>14</xdr:col>
      <xdr:colOff>538008</xdr:colOff>
      <xdr:row>34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45</xdr:row>
      <xdr:rowOff>59621</xdr:rowOff>
    </xdr:from>
    <xdr:to>
      <xdr:col>3</xdr:col>
      <xdr:colOff>813515</xdr:colOff>
      <xdr:row>45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42</xdr:row>
      <xdr:rowOff>61874</xdr:rowOff>
    </xdr:from>
    <xdr:to>
      <xdr:col>15</xdr:col>
      <xdr:colOff>78200</xdr:colOff>
      <xdr:row>42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41</xdr:row>
      <xdr:rowOff>135359</xdr:rowOff>
    </xdr:from>
    <xdr:to>
      <xdr:col>15</xdr:col>
      <xdr:colOff>230039</xdr:colOff>
      <xdr:row>42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45</xdr:row>
      <xdr:rowOff>31394</xdr:rowOff>
    </xdr:from>
    <xdr:to>
      <xdr:col>15</xdr:col>
      <xdr:colOff>230600</xdr:colOff>
      <xdr:row>45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40</xdr:row>
      <xdr:rowOff>30480</xdr:rowOff>
    </xdr:from>
    <xdr:to>
      <xdr:col>15</xdr:col>
      <xdr:colOff>233208</xdr:colOff>
      <xdr:row>40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46</xdr:row>
      <xdr:rowOff>914</xdr:rowOff>
    </xdr:from>
    <xdr:to>
      <xdr:col>15</xdr:col>
      <xdr:colOff>383000</xdr:colOff>
      <xdr:row>46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41</xdr:row>
      <xdr:rowOff>0</xdr:rowOff>
    </xdr:from>
    <xdr:to>
      <xdr:col>15</xdr:col>
      <xdr:colOff>385608</xdr:colOff>
      <xdr:row>41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32</xdr:row>
      <xdr:rowOff>54254</xdr:rowOff>
    </xdr:from>
    <xdr:to>
      <xdr:col>3</xdr:col>
      <xdr:colOff>813176</xdr:colOff>
      <xdr:row>32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33</xdr:row>
      <xdr:rowOff>61874</xdr:rowOff>
    </xdr:from>
    <xdr:to>
      <xdr:col>3</xdr:col>
      <xdr:colOff>813796</xdr:colOff>
      <xdr:row>33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45</xdr:row>
      <xdr:rowOff>246575</xdr:rowOff>
    </xdr:from>
    <xdr:to>
      <xdr:col>3</xdr:col>
      <xdr:colOff>810855</xdr:colOff>
      <xdr:row>45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34</xdr:row>
      <xdr:rowOff>60702</xdr:rowOff>
    </xdr:from>
    <xdr:to>
      <xdr:col>3</xdr:col>
      <xdr:colOff>813796</xdr:colOff>
      <xdr:row>34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46</xdr:row>
      <xdr:rowOff>13439</xdr:rowOff>
    </xdr:from>
    <xdr:to>
      <xdr:col>11</xdr:col>
      <xdr:colOff>534839</xdr:colOff>
      <xdr:row>46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45</xdr:row>
      <xdr:rowOff>423949</xdr:rowOff>
    </xdr:from>
    <xdr:to>
      <xdr:col>3</xdr:col>
      <xdr:colOff>810855</xdr:colOff>
      <xdr:row>45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46</xdr:row>
      <xdr:rowOff>165839</xdr:rowOff>
    </xdr:from>
    <xdr:to>
      <xdr:col>12</xdr:col>
      <xdr:colOff>77639</xdr:colOff>
      <xdr:row>47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49</xdr:row>
      <xdr:rowOff>56598</xdr:rowOff>
    </xdr:from>
    <xdr:to>
      <xdr:col>3</xdr:col>
      <xdr:colOff>813796</xdr:colOff>
      <xdr:row>49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45</xdr:row>
      <xdr:rowOff>60960</xdr:rowOff>
    </xdr:from>
    <xdr:to>
      <xdr:col>12</xdr:col>
      <xdr:colOff>80808</xdr:colOff>
      <xdr:row>45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47</xdr:row>
      <xdr:rowOff>135359</xdr:rowOff>
    </xdr:from>
    <xdr:to>
      <xdr:col>12</xdr:col>
      <xdr:colOff>230039</xdr:colOff>
      <xdr:row>48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48</xdr:row>
      <xdr:rowOff>54254</xdr:rowOff>
    </xdr:from>
    <xdr:to>
      <xdr:col>3</xdr:col>
      <xdr:colOff>813796</xdr:colOff>
      <xdr:row>48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46</xdr:row>
      <xdr:rowOff>30480</xdr:rowOff>
    </xdr:from>
    <xdr:to>
      <xdr:col>12</xdr:col>
      <xdr:colOff>233208</xdr:colOff>
      <xdr:row>46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48</xdr:row>
      <xdr:rowOff>104879</xdr:rowOff>
    </xdr:from>
    <xdr:to>
      <xdr:col>12</xdr:col>
      <xdr:colOff>382439</xdr:colOff>
      <xdr:row>49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47</xdr:row>
      <xdr:rowOff>0</xdr:rowOff>
    </xdr:from>
    <xdr:to>
      <xdr:col>12</xdr:col>
      <xdr:colOff>385608</xdr:colOff>
      <xdr:row>47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66</xdr:row>
      <xdr:rowOff>53082</xdr:rowOff>
    </xdr:from>
    <xdr:to>
      <xdr:col>3</xdr:col>
      <xdr:colOff>828770</xdr:colOff>
      <xdr:row>66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42</xdr:row>
      <xdr:rowOff>43738</xdr:rowOff>
    </xdr:from>
    <xdr:to>
      <xdr:col>3</xdr:col>
      <xdr:colOff>810855</xdr:colOff>
      <xdr:row>42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32</xdr:row>
      <xdr:rowOff>68109</xdr:rowOff>
    </xdr:from>
    <xdr:to>
      <xdr:col>3</xdr:col>
      <xdr:colOff>813796</xdr:colOff>
      <xdr:row>32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33</xdr:row>
      <xdr:rowOff>75729</xdr:rowOff>
    </xdr:from>
    <xdr:to>
      <xdr:col>3</xdr:col>
      <xdr:colOff>813176</xdr:colOff>
      <xdr:row>33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11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21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10</xdr:row>
      <xdr:rowOff>42303</xdr:rowOff>
    </xdr:from>
    <xdr:to>
      <xdr:col>3</xdr:col>
      <xdr:colOff>813515</xdr:colOff>
      <xdr:row>10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9</xdr:row>
      <xdr:rowOff>51539</xdr:rowOff>
    </xdr:from>
    <xdr:to>
      <xdr:col>3</xdr:col>
      <xdr:colOff>813515</xdr:colOff>
      <xdr:row>9</xdr:row>
      <xdr:rowOff>132250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240827" y="8014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16</xdr:row>
      <xdr:rowOff>56598</xdr:rowOff>
    </xdr:from>
    <xdr:to>
      <xdr:col>3</xdr:col>
      <xdr:colOff>813796</xdr:colOff>
      <xdr:row>16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15</xdr:row>
      <xdr:rowOff>54254</xdr:rowOff>
    </xdr:from>
    <xdr:to>
      <xdr:col>3</xdr:col>
      <xdr:colOff>813796</xdr:colOff>
      <xdr:row>15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11</xdr:row>
      <xdr:rowOff>43738</xdr:rowOff>
    </xdr:from>
    <xdr:to>
      <xdr:col>3</xdr:col>
      <xdr:colOff>810855</xdr:colOff>
      <xdr:row>11</xdr:row>
      <xdr:rowOff>123668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12</xdr:row>
      <xdr:rowOff>59390</xdr:rowOff>
    </xdr:from>
    <xdr:to>
      <xdr:col>3</xdr:col>
      <xdr:colOff>813515</xdr:colOff>
      <xdr:row>12</xdr:row>
      <xdr:rowOff>140101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13</xdr:row>
      <xdr:rowOff>43738</xdr:rowOff>
    </xdr:from>
    <xdr:to>
      <xdr:col>3</xdr:col>
      <xdr:colOff>810855</xdr:colOff>
      <xdr:row>13</xdr:row>
      <xdr:rowOff>123668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14</xdr:row>
      <xdr:rowOff>43738</xdr:rowOff>
    </xdr:from>
    <xdr:to>
      <xdr:col>3</xdr:col>
      <xdr:colOff>810855</xdr:colOff>
      <xdr:row>14</xdr:row>
      <xdr:rowOff>123668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87</xdr:row>
      <xdr:rowOff>101492</xdr:rowOff>
    </xdr:from>
    <xdr:to>
      <xdr:col>18</xdr:col>
      <xdr:colOff>77639</xdr:colOff>
      <xdr:row>87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88</xdr:row>
      <xdr:rowOff>177021</xdr:rowOff>
    </xdr:from>
    <xdr:to>
      <xdr:col>18</xdr:col>
      <xdr:colOff>78200</xdr:colOff>
      <xdr:row>89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72</xdr:row>
      <xdr:rowOff>59267</xdr:rowOff>
    </xdr:from>
    <xdr:to>
      <xdr:col>8</xdr:col>
      <xdr:colOff>821641</xdr:colOff>
      <xdr:row>72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88</xdr:row>
      <xdr:rowOff>67626</xdr:rowOff>
    </xdr:from>
    <xdr:to>
      <xdr:col>18</xdr:col>
      <xdr:colOff>230039</xdr:colOff>
      <xdr:row>88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89</xdr:row>
      <xdr:rowOff>143154</xdr:rowOff>
    </xdr:from>
    <xdr:to>
      <xdr:col>18</xdr:col>
      <xdr:colOff>230600</xdr:colOff>
      <xdr:row>90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50800</xdr:rowOff>
    </xdr:from>
    <xdr:to>
      <xdr:col>3</xdr:col>
      <xdr:colOff>807625</xdr:colOff>
      <xdr:row>69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89</xdr:row>
      <xdr:rowOff>33759</xdr:rowOff>
    </xdr:from>
    <xdr:to>
      <xdr:col>18</xdr:col>
      <xdr:colOff>382439</xdr:colOff>
      <xdr:row>89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90</xdr:row>
      <xdr:rowOff>109287</xdr:rowOff>
    </xdr:from>
    <xdr:to>
      <xdr:col>18</xdr:col>
      <xdr:colOff>383000</xdr:colOff>
      <xdr:row>90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70</xdr:row>
      <xdr:rowOff>50800</xdr:rowOff>
    </xdr:from>
    <xdr:to>
      <xdr:col>3</xdr:col>
      <xdr:colOff>807625</xdr:colOff>
      <xdr:row>70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89</xdr:row>
      <xdr:rowOff>186159</xdr:rowOff>
    </xdr:from>
    <xdr:to>
      <xdr:col>18</xdr:col>
      <xdr:colOff>534839</xdr:colOff>
      <xdr:row>90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91</xdr:row>
      <xdr:rowOff>75421</xdr:rowOff>
    </xdr:from>
    <xdr:to>
      <xdr:col>18</xdr:col>
      <xdr:colOff>535400</xdr:colOff>
      <xdr:row>91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88</xdr:row>
      <xdr:rowOff>84667</xdr:rowOff>
    </xdr:from>
    <xdr:to>
      <xdr:col>18</xdr:col>
      <xdr:colOff>538008</xdr:colOff>
      <xdr:row>88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90</xdr:row>
      <xdr:rowOff>152292</xdr:rowOff>
    </xdr:from>
    <xdr:to>
      <xdr:col>19</xdr:col>
      <xdr:colOff>77639</xdr:colOff>
      <xdr:row>91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92</xdr:row>
      <xdr:rowOff>41554</xdr:rowOff>
    </xdr:from>
    <xdr:to>
      <xdr:col>19</xdr:col>
      <xdr:colOff>78200</xdr:colOff>
      <xdr:row>92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89</xdr:row>
      <xdr:rowOff>50800</xdr:rowOff>
    </xdr:from>
    <xdr:to>
      <xdr:col>19</xdr:col>
      <xdr:colOff>80808</xdr:colOff>
      <xdr:row>89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91</xdr:row>
      <xdr:rowOff>118426</xdr:rowOff>
    </xdr:from>
    <xdr:to>
      <xdr:col>19</xdr:col>
      <xdr:colOff>230039</xdr:colOff>
      <xdr:row>92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93</xdr:row>
      <xdr:rowOff>7687</xdr:rowOff>
    </xdr:from>
    <xdr:to>
      <xdr:col>19</xdr:col>
      <xdr:colOff>230600</xdr:colOff>
      <xdr:row>93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90</xdr:row>
      <xdr:rowOff>16933</xdr:rowOff>
    </xdr:from>
    <xdr:to>
      <xdr:col>19</xdr:col>
      <xdr:colOff>233208</xdr:colOff>
      <xdr:row>90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92</xdr:row>
      <xdr:rowOff>84559</xdr:rowOff>
    </xdr:from>
    <xdr:to>
      <xdr:col>19</xdr:col>
      <xdr:colOff>382439</xdr:colOff>
      <xdr:row>92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93</xdr:row>
      <xdr:rowOff>160087</xdr:rowOff>
    </xdr:from>
    <xdr:to>
      <xdr:col>19</xdr:col>
      <xdr:colOff>383000</xdr:colOff>
      <xdr:row>94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90</xdr:row>
      <xdr:rowOff>169333</xdr:rowOff>
    </xdr:from>
    <xdr:to>
      <xdr:col>19</xdr:col>
      <xdr:colOff>385608</xdr:colOff>
      <xdr:row>91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76</xdr:row>
      <xdr:rowOff>75421</xdr:rowOff>
    </xdr:from>
    <xdr:to>
      <xdr:col>3</xdr:col>
      <xdr:colOff>810566</xdr:colOff>
      <xdr:row>76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68</xdr:row>
      <xdr:rowOff>67733</xdr:rowOff>
    </xdr:from>
    <xdr:to>
      <xdr:col>3</xdr:col>
      <xdr:colOff>807625</xdr:colOff>
      <xdr:row>68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72</xdr:row>
      <xdr:rowOff>50693</xdr:rowOff>
    </xdr:from>
    <xdr:to>
      <xdr:col>3</xdr:col>
      <xdr:colOff>810285</xdr:colOff>
      <xdr:row>72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64</xdr:row>
      <xdr:rowOff>58487</xdr:rowOff>
    </xdr:from>
    <xdr:to>
      <xdr:col>3</xdr:col>
      <xdr:colOff>810566</xdr:colOff>
      <xdr:row>64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59267</xdr:rowOff>
    </xdr:from>
    <xdr:to>
      <xdr:col>13</xdr:col>
      <xdr:colOff>808941</xdr:colOff>
      <xdr:row>68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71</xdr:row>
      <xdr:rowOff>67625</xdr:rowOff>
    </xdr:from>
    <xdr:to>
      <xdr:col>3</xdr:col>
      <xdr:colOff>810285</xdr:colOff>
      <xdr:row>71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75</xdr:row>
      <xdr:rowOff>66954</xdr:rowOff>
    </xdr:from>
    <xdr:to>
      <xdr:col>3</xdr:col>
      <xdr:colOff>810566</xdr:colOff>
      <xdr:row>75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52917</xdr:rowOff>
    </xdr:from>
    <xdr:to>
      <xdr:col>13</xdr:col>
      <xdr:colOff>808941</xdr:colOff>
      <xdr:row>69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69</xdr:row>
      <xdr:rowOff>50692</xdr:rowOff>
    </xdr:from>
    <xdr:to>
      <xdr:col>8</xdr:col>
      <xdr:colOff>824301</xdr:colOff>
      <xdr:row>69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85</xdr:row>
      <xdr:rowOff>75421</xdr:rowOff>
    </xdr:from>
    <xdr:to>
      <xdr:col>19</xdr:col>
      <xdr:colOff>535400</xdr:colOff>
      <xdr:row>85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50800</xdr:rowOff>
    </xdr:from>
    <xdr:to>
      <xdr:col>13</xdr:col>
      <xdr:colOff>808941</xdr:colOff>
      <xdr:row>70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70</xdr:row>
      <xdr:rowOff>42226</xdr:rowOff>
    </xdr:from>
    <xdr:to>
      <xdr:col>8</xdr:col>
      <xdr:colOff>824301</xdr:colOff>
      <xdr:row>70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86</xdr:row>
      <xdr:rowOff>41554</xdr:rowOff>
    </xdr:from>
    <xdr:to>
      <xdr:col>20</xdr:col>
      <xdr:colOff>78200</xdr:colOff>
      <xdr:row>86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71</xdr:row>
      <xdr:rowOff>59266</xdr:rowOff>
    </xdr:from>
    <xdr:to>
      <xdr:col>13</xdr:col>
      <xdr:colOff>808941</xdr:colOff>
      <xdr:row>71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72</xdr:row>
      <xdr:rowOff>59160</xdr:rowOff>
    </xdr:from>
    <xdr:to>
      <xdr:col>13</xdr:col>
      <xdr:colOff>811601</xdr:colOff>
      <xdr:row>72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87</xdr:row>
      <xdr:rowOff>7687</xdr:rowOff>
    </xdr:from>
    <xdr:to>
      <xdr:col>20</xdr:col>
      <xdr:colOff>230600</xdr:colOff>
      <xdr:row>87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50799</xdr:rowOff>
    </xdr:from>
    <xdr:to>
      <xdr:col>8</xdr:col>
      <xdr:colOff>821641</xdr:colOff>
      <xdr:row>68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86</xdr:row>
      <xdr:rowOff>84559</xdr:rowOff>
    </xdr:from>
    <xdr:to>
      <xdr:col>20</xdr:col>
      <xdr:colOff>382439</xdr:colOff>
      <xdr:row>86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87</xdr:row>
      <xdr:rowOff>160087</xdr:rowOff>
    </xdr:from>
    <xdr:to>
      <xdr:col>20</xdr:col>
      <xdr:colOff>383000</xdr:colOff>
      <xdr:row>88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71</xdr:row>
      <xdr:rowOff>50800</xdr:rowOff>
    </xdr:from>
    <xdr:to>
      <xdr:col>8</xdr:col>
      <xdr:colOff>821641</xdr:colOff>
      <xdr:row>71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45</xdr:row>
      <xdr:rowOff>50800</xdr:rowOff>
    </xdr:from>
    <xdr:to>
      <xdr:col>3</xdr:col>
      <xdr:colOff>807202</xdr:colOff>
      <xdr:row>45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50</xdr:row>
      <xdr:rowOff>75421</xdr:rowOff>
    </xdr:from>
    <xdr:to>
      <xdr:col>3</xdr:col>
      <xdr:colOff>810143</xdr:colOff>
      <xdr:row>50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38</xdr:row>
      <xdr:rowOff>58487</xdr:rowOff>
    </xdr:from>
    <xdr:to>
      <xdr:col>3</xdr:col>
      <xdr:colOff>810143</xdr:colOff>
      <xdr:row>38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49</xdr:row>
      <xdr:rowOff>66954</xdr:rowOff>
    </xdr:from>
    <xdr:to>
      <xdr:col>3</xdr:col>
      <xdr:colOff>810143</xdr:colOff>
      <xdr:row>49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39</xdr:row>
      <xdr:rowOff>58487</xdr:rowOff>
    </xdr:from>
    <xdr:to>
      <xdr:col>3</xdr:col>
      <xdr:colOff>810143</xdr:colOff>
      <xdr:row>39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43</xdr:row>
      <xdr:rowOff>213360</xdr:rowOff>
    </xdr:from>
    <xdr:to>
      <xdr:col>3</xdr:col>
      <xdr:colOff>807202</xdr:colOff>
      <xdr:row>43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167640</xdr:rowOff>
    </xdr:from>
    <xdr:to>
      <xdr:col>3</xdr:col>
      <xdr:colOff>807202</xdr:colOff>
      <xdr:row>42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10</xdr:row>
      <xdr:rowOff>50800</xdr:rowOff>
    </xdr:from>
    <xdr:to>
      <xdr:col>3</xdr:col>
      <xdr:colOff>801052</xdr:colOff>
      <xdr:row>10</xdr:row>
      <xdr:rowOff>130730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242574" y="279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724846</xdr:colOff>
      <xdr:row>15</xdr:row>
      <xdr:rowOff>75421</xdr:rowOff>
    </xdr:from>
    <xdr:to>
      <xdr:col>3</xdr:col>
      <xdr:colOff>803046</xdr:colOff>
      <xdr:row>15</xdr:row>
      <xdr:rowOff>147854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7960" y="30308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6</xdr:row>
      <xdr:rowOff>58487</xdr:rowOff>
    </xdr:from>
    <xdr:to>
      <xdr:col>3</xdr:col>
      <xdr:colOff>803993</xdr:colOff>
      <xdr:row>6</xdr:row>
      <xdr:rowOff>130920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963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13</xdr:row>
      <xdr:rowOff>66954</xdr:rowOff>
    </xdr:from>
    <xdr:to>
      <xdr:col>3</xdr:col>
      <xdr:colOff>803993</xdr:colOff>
      <xdr:row>13</xdr:row>
      <xdr:rowOff>139387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239633" y="3541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8</xdr:row>
      <xdr:rowOff>124777</xdr:rowOff>
    </xdr:from>
    <xdr:to>
      <xdr:col>3</xdr:col>
      <xdr:colOff>801052</xdr:colOff>
      <xdr:row>8</xdr:row>
      <xdr:rowOff>204707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233684" y="17535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12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43</xdr:row>
      <xdr:rowOff>39858</xdr:rowOff>
    </xdr:from>
    <xdr:to>
      <xdr:col>3</xdr:col>
      <xdr:colOff>803685</xdr:colOff>
      <xdr:row>43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7</xdr:row>
      <xdr:rowOff>55880</xdr:rowOff>
    </xdr:from>
    <xdr:to>
      <xdr:col>3</xdr:col>
      <xdr:colOff>801052</xdr:colOff>
      <xdr:row>7</xdr:row>
      <xdr:rowOff>135810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2242574" y="2067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19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723900</xdr:colOff>
      <xdr:row>14</xdr:row>
      <xdr:rowOff>54428</xdr:rowOff>
    </xdr:from>
    <xdr:to>
      <xdr:col>3</xdr:col>
      <xdr:colOff>802100</xdr:colOff>
      <xdr:row>14</xdr:row>
      <xdr:rowOff>126861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7014" y="282484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41</xdr:row>
      <xdr:rowOff>93177</xdr:rowOff>
    </xdr:from>
    <xdr:to>
      <xdr:col>3</xdr:col>
      <xdr:colOff>792014</xdr:colOff>
      <xdr:row>41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50</xdr:row>
      <xdr:rowOff>46090</xdr:rowOff>
    </xdr:from>
    <xdr:to>
      <xdr:col>3</xdr:col>
      <xdr:colOff>789116</xdr:colOff>
      <xdr:row>50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46</xdr:row>
      <xdr:rowOff>158462</xdr:rowOff>
    </xdr:from>
    <xdr:to>
      <xdr:col>3</xdr:col>
      <xdr:colOff>786175</xdr:colOff>
      <xdr:row>46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47</xdr:row>
      <xdr:rowOff>136720</xdr:rowOff>
    </xdr:from>
    <xdr:to>
      <xdr:col>18</xdr:col>
      <xdr:colOff>826936</xdr:colOff>
      <xdr:row>47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40</xdr:row>
      <xdr:rowOff>51533</xdr:rowOff>
    </xdr:from>
    <xdr:to>
      <xdr:col>3</xdr:col>
      <xdr:colOff>792575</xdr:colOff>
      <xdr:row>40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133350</xdr:rowOff>
    </xdr:from>
    <xdr:to>
      <xdr:col>3</xdr:col>
      <xdr:colOff>786175</xdr:colOff>
      <xdr:row>45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45</xdr:row>
      <xdr:rowOff>140432</xdr:rowOff>
    </xdr:from>
    <xdr:to>
      <xdr:col>8</xdr:col>
      <xdr:colOff>796196</xdr:colOff>
      <xdr:row>45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304800</xdr:colOff>
      <xdr:row>62</xdr:row>
      <xdr:rowOff>114126</xdr:rowOff>
    </xdr:from>
    <xdr:to>
      <xdr:col>28</xdr:col>
      <xdr:colOff>383000</xdr:colOff>
      <xdr:row>63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148318</xdr:rowOff>
    </xdr:from>
    <xdr:to>
      <xdr:col>8</xdr:col>
      <xdr:colOff>793536</xdr:colOff>
      <xdr:row>46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45</xdr:row>
      <xdr:rowOff>128556</xdr:rowOff>
    </xdr:from>
    <xdr:to>
      <xdr:col>23</xdr:col>
      <xdr:colOff>788318</xdr:colOff>
      <xdr:row>45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457200</xdr:colOff>
      <xdr:row>63</xdr:row>
      <xdr:rowOff>81468</xdr:rowOff>
    </xdr:from>
    <xdr:to>
      <xdr:col>28</xdr:col>
      <xdr:colOff>535400</xdr:colOff>
      <xdr:row>63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47</xdr:row>
      <xdr:rowOff>134711</xdr:rowOff>
    </xdr:from>
    <xdr:to>
      <xdr:col>8</xdr:col>
      <xdr:colOff>793536</xdr:colOff>
      <xdr:row>47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</xdr:colOff>
      <xdr:row>62</xdr:row>
      <xdr:rowOff>157131</xdr:rowOff>
    </xdr:from>
    <xdr:to>
      <xdr:col>29</xdr:col>
      <xdr:colOff>77639</xdr:colOff>
      <xdr:row>63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0</xdr:colOff>
      <xdr:row>64</xdr:row>
      <xdr:rowOff>48811</xdr:rowOff>
    </xdr:from>
    <xdr:to>
      <xdr:col>29</xdr:col>
      <xdr:colOff>78200</xdr:colOff>
      <xdr:row>64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47</xdr:row>
      <xdr:rowOff>140154</xdr:rowOff>
    </xdr:from>
    <xdr:to>
      <xdr:col>13</xdr:col>
      <xdr:colOff>795183</xdr:colOff>
      <xdr:row>47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152401</xdr:colOff>
      <xdr:row>63</xdr:row>
      <xdr:rowOff>124473</xdr:rowOff>
    </xdr:from>
    <xdr:to>
      <xdr:col>29</xdr:col>
      <xdr:colOff>230039</xdr:colOff>
      <xdr:row>64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152400</xdr:colOff>
      <xdr:row>65</xdr:row>
      <xdr:rowOff>16154</xdr:rowOff>
    </xdr:from>
    <xdr:to>
      <xdr:col>29</xdr:col>
      <xdr:colOff>230600</xdr:colOff>
      <xdr:row>65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46</xdr:row>
      <xdr:rowOff>136072</xdr:rowOff>
    </xdr:from>
    <xdr:to>
      <xdr:col>13</xdr:col>
      <xdr:colOff>795183</xdr:colOff>
      <xdr:row>46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304801</xdr:colOff>
      <xdr:row>64</xdr:row>
      <xdr:rowOff>91816</xdr:rowOff>
    </xdr:from>
    <xdr:to>
      <xdr:col>29</xdr:col>
      <xdr:colOff>382439</xdr:colOff>
      <xdr:row>64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304800</xdr:colOff>
      <xdr:row>65</xdr:row>
      <xdr:rowOff>168554</xdr:rowOff>
    </xdr:from>
    <xdr:to>
      <xdr:col>29</xdr:col>
      <xdr:colOff>383000</xdr:colOff>
      <xdr:row>66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45</xdr:row>
      <xdr:rowOff>145597</xdr:rowOff>
    </xdr:from>
    <xdr:to>
      <xdr:col>13</xdr:col>
      <xdr:colOff>795183</xdr:colOff>
      <xdr:row>45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</xdr:colOff>
      <xdr:row>58</xdr:row>
      <xdr:rowOff>102702</xdr:rowOff>
    </xdr:from>
    <xdr:to>
      <xdr:col>30</xdr:col>
      <xdr:colOff>77639</xdr:colOff>
      <xdr:row>58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0</xdr:colOff>
      <xdr:row>59</xdr:row>
      <xdr:rowOff>179440</xdr:rowOff>
    </xdr:from>
    <xdr:to>
      <xdr:col>30</xdr:col>
      <xdr:colOff>78200</xdr:colOff>
      <xdr:row>60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45</xdr:row>
      <xdr:rowOff>141143</xdr:rowOff>
    </xdr:from>
    <xdr:to>
      <xdr:col>18</xdr:col>
      <xdr:colOff>824276</xdr:colOff>
      <xdr:row>45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152401</xdr:colOff>
      <xdr:row>59</xdr:row>
      <xdr:rowOff>70045</xdr:rowOff>
    </xdr:from>
    <xdr:to>
      <xdr:col>30</xdr:col>
      <xdr:colOff>230039</xdr:colOff>
      <xdr:row>59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152400</xdr:colOff>
      <xdr:row>60</xdr:row>
      <xdr:rowOff>146783</xdr:rowOff>
    </xdr:from>
    <xdr:to>
      <xdr:col>30</xdr:col>
      <xdr:colOff>230600</xdr:colOff>
      <xdr:row>61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46</xdr:row>
      <xdr:rowOff>154132</xdr:rowOff>
    </xdr:from>
    <xdr:to>
      <xdr:col>18</xdr:col>
      <xdr:colOff>824276</xdr:colOff>
      <xdr:row>46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304801</xdr:colOff>
      <xdr:row>60</xdr:row>
      <xdr:rowOff>37388</xdr:rowOff>
    </xdr:from>
    <xdr:to>
      <xdr:col>30</xdr:col>
      <xdr:colOff>382439</xdr:colOff>
      <xdr:row>60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304800</xdr:colOff>
      <xdr:row>61</xdr:row>
      <xdr:rowOff>114126</xdr:rowOff>
    </xdr:from>
    <xdr:to>
      <xdr:col>30</xdr:col>
      <xdr:colOff>383000</xdr:colOff>
      <xdr:row>62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46</xdr:row>
      <xdr:rowOff>119743</xdr:rowOff>
    </xdr:from>
    <xdr:to>
      <xdr:col>23</xdr:col>
      <xdr:colOff>785658</xdr:colOff>
      <xdr:row>46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457201</xdr:colOff>
      <xdr:row>61</xdr:row>
      <xdr:rowOff>4731</xdr:rowOff>
    </xdr:from>
    <xdr:to>
      <xdr:col>30</xdr:col>
      <xdr:colOff>534839</xdr:colOff>
      <xdr:row>61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457200</xdr:colOff>
      <xdr:row>62</xdr:row>
      <xdr:rowOff>81469</xdr:rowOff>
    </xdr:from>
    <xdr:to>
      <xdr:col>30</xdr:col>
      <xdr:colOff>535400</xdr:colOff>
      <xdr:row>62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47</xdr:row>
      <xdr:rowOff>144236</xdr:rowOff>
    </xdr:from>
    <xdr:to>
      <xdr:col>23</xdr:col>
      <xdr:colOff>785658</xdr:colOff>
      <xdr:row>47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</xdr:colOff>
      <xdr:row>61</xdr:row>
      <xdr:rowOff>157131</xdr:rowOff>
    </xdr:from>
    <xdr:to>
      <xdr:col>31</xdr:col>
      <xdr:colOff>77639</xdr:colOff>
      <xdr:row>62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0</xdr:colOff>
      <xdr:row>63</xdr:row>
      <xdr:rowOff>48811</xdr:rowOff>
    </xdr:from>
    <xdr:to>
      <xdr:col>31</xdr:col>
      <xdr:colOff>78200</xdr:colOff>
      <xdr:row>63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8490</xdr:colOff>
      <xdr:row>60</xdr:row>
      <xdr:rowOff>54429</xdr:rowOff>
    </xdr:from>
    <xdr:to>
      <xdr:col>31</xdr:col>
      <xdr:colOff>80808</xdr:colOff>
      <xdr:row>60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152401</xdr:colOff>
      <xdr:row>62</xdr:row>
      <xdr:rowOff>124474</xdr:rowOff>
    </xdr:from>
    <xdr:to>
      <xdr:col>31</xdr:col>
      <xdr:colOff>230039</xdr:colOff>
      <xdr:row>63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152400</xdr:colOff>
      <xdr:row>64</xdr:row>
      <xdr:rowOff>16154</xdr:rowOff>
    </xdr:from>
    <xdr:to>
      <xdr:col>31</xdr:col>
      <xdr:colOff>230600</xdr:colOff>
      <xdr:row>64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160890</xdr:colOff>
      <xdr:row>61</xdr:row>
      <xdr:rowOff>21772</xdr:rowOff>
    </xdr:from>
    <xdr:to>
      <xdr:col>31</xdr:col>
      <xdr:colOff>233208</xdr:colOff>
      <xdr:row>61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304801</xdr:colOff>
      <xdr:row>63</xdr:row>
      <xdr:rowOff>91816</xdr:rowOff>
    </xdr:from>
    <xdr:to>
      <xdr:col>31</xdr:col>
      <xdr:colOff>382439</xdr:colOff>
      <xdr:row>63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304800</xdr:colOff>
      <xdr:row>64</xdr:row>
      <xdr:rowOff>168554</xdr:rowOff>
    </xdr:from>
    <xdr:to>
      <xdr:col>31</xdr:col>
      <xdr:colOff>383000</xdr:colOff>
      <xdr:row>65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313290</xdr:colOff>
      <xdr:row>61</xdr:row>
      <xdr:rowOff>174172</xdr:rowOff>
    </xdr:from>
    <xdr:to>
      <xdr:col>31</xdr:col>
      <xdr:colOff>385608</xdr:colOff>
      <xdr:row>62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14</xdr:row>
      <xdr:rowOff>46090</xdr:rowOff>
    </xdr:from>
    <xdr:to>
      <xdr:col>3</xdr:col>
      <xdr:colOff>789116</xdr:colOff>
      <xdr:row>14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12</xdr:row>
      <xdr:rowOff>136720</xdr:rowOff>
    </xdr:from>
    <xdr:to>
      <xdr:col>18</xdr:col>
      <xdr:colOff>826936</xdr:colOff>
      <xdr:row>12</xdr:row>
      <xdr:rowOff>217431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3169898" y="9988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10</xdr:row>
      <xdr:rowOff>140432</xdr:rowOff>
    </xdr:from>
    <xdr:to>
      <xdr:col>8</xdr:col>
      <xdr:colOff>796196</xdr:colOff>
      <xdr:row>10</xdr:row>
      <xdr:rowOff>221143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5878387" y="92517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148318</xdr:rowOff>
    </xdr:from>
    <xdr:to>
      <xdr:col>8</xdr:col>
      <xdr:colOff>793536</xdr:colOff>
      <xdr:row>11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10</xdr:row>
      <xdr:rowOff>128556</xdr:rowOff>
    </xdr:from>
    <xdr:to>
      <xdr:col>23</xdr:col>
      <xdr:colOff>788318</xdr:colOff>
      <xdr:row>10</xdr:row>
      <xdr:rowOff>209267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12</xdr:row>
      <xdr:rowOff>134711</xdr:rowOff>
    </xdr:from>
    <xdr:to>
      <xdr:col>8</xdr:col>
      <xdr:colOff>793536</xdr:colOff>
      <xdr:row>12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5881047" y="99862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12</xdr:row>
      <xdr:rowOff>140154</xdr:rowOff>
    </xdr:from>
    <xdr:to>
      <xdr:col>13</xdr:col>
      <xdr:colOff>795183</xdr:colOff>
      <xdr:row>12</xdr:row>
      <xdr:rowOff>220084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9518522" y="999172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11</xdr:row>
      <xdr:rowOff>136072</xdr:rowOff>
    </xdr:from>
    <xdr:to>
      <xdr:col>13</xdr:col>
      <xdr:colOff>795183</xdr:colOff>
      <xdr:row>11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10</xdr:row>
      <xdr:rowOff>145597</xdr:rowOff>
    </xdr:from>
    <xdr:to>
      <xdr:col>13</xdr:col>
      <xdr:colOff>795183</xdr:colOff>
      <xdr:row>10</xdr:row>
      <xdr:rowOff>221444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10</xdr:row>
      <xdr:rowOff>141143</xdr:rowOff>
    </xdr:from>
    <xdr:to>
      <xdr:col>18</xdr:col>
      <xdr:colOff>824276</xdr:colOff>
      <xdr:row>10</xdr:row>
      <xdr:rowOff>221073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172558" y="9252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11</xdr:row>
      <xdr:rowOff>154132</xdr:rowOff>
    </xdr:from>
    <xdr:to>
      <xdr:col>18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11</xdr:row>
      <xdr:rowOff>119743</xdr:rowOff>
    </xdr:from>
    <xdr:to>
      <xdr:col>23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12</xdr:row>
      <xdr:rowOff>144236</xdr:rowOff>
    </xdr:from>
    <xdr:to>
      <xdr:col>23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42</xdr:row>
      <xdr:rowOff>135359</xdr:rowOff>
    </xdr:from>
    <xdr:to>
      <xdr:col>3</xdr:col>
      <xdr:colOff>823778</xdr:colOff>
      <xdr:row>42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47</xdr:row>
      <xdr:rowOff>75420</xdr:rowOff>
    </xdr:from>
    <xdr:to>
      <xdr:col>3</xdr:col>
      <xdr:colOff>824059</xdr:colOff>
      <xdr:row>47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43</xdr:row>
      <xdr:rowOff>152400</xdr:rowOff>
    </xdr:from>
    <xdr:to>
      <xdr:col>3</xdr:col>
      <xdr:colOff>821118</xdr:colOff>
      <xdr:row>43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44</xdr:row>
      <xdr:rowOff>135358</xdr:rowOff>
    </xdr:from>
    <xdr:to>
      <xdr:col>13</xdr:col>
      <xdr:colOff>837001</xdr:colOff>
      <xdr:row>44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61</xdr:row>
      <xdr:rowOff>143154</xdr:rowOff>
    </xdr:from>
    <xdr:to>
      <xdr:col>22</xdr:col>
      <xdr:colOff>230600</xdr:colOff>
      <xdr:row>62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44</xdr:row>
      <xdr:rowOff>152400</xdr:rowOff>
    </xdr:from>
    <xdr:to>
      <xdr:col>3</xdr:col>
      <xdr:colOff>821118</xdr:colOff>
      <xdr:row>44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61</xdr:row>
      <xdr:rowOff>33759</xdr:rowOff>
    </xdr:from>
    <xdr:to>
      <xdr:col>22</xdr:col>
      <xdr:colOff>382439</xdr:colOff>
      <xdr:row>61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62</xdr:row>
      <xdr:rowOff>109287</xdr:rowOff>
    </xdr:from>
    <xdr:to>
      <xdr:col>22</xdr:col>
      <xdr:colOff>383000</xdr:colOff>
      <xdr:row>62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142240</xdr:rowOff>
    </xdr:from>
    <xdr:to>
      <xdr:col>8</xdr:col>
      <xdr:colOff>800475</xdr:colOff>
      <xdr:row>44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61</xdr:row>
      <xdr:rowOff>186159</xdr:rowOff>
    </xdr:from>
    <xdr:to>
      <xdr:col>22</xdr:col>
      <xdr:colOff>534839</xdr:colOff>
      <xdr:row>62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63</xdr:row>
      <xdr:rowOff>75420</xdr:rowOff>
    </xdr:from>
    <xdr:to>
      <xdr:col>22</xdr:col>
      <xdr:colOff>535400</xdr:colOff>
      <xdr:row>63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42</xdr:row>
      <xdr:rowOff>330200</xdr:rowOff>
    </xdr:from>
    <xdr:to>
      <xdr:col>8</xdr:col>
      <xdr:colOff>800475</xdr:colOff>
      <xdr:row>43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62</xdr:row>
      <xdr:rowOff>152292</xdr:rowOff>
    </xdr:from>
    <xdr:to>
      <xdr:col>23</xdr:col>
      <xdr:colOff>77639</xdr:colOff>
      <xdr:row>63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64</xdr:row>
      <xdr:rowOff>41554</xdr:rowOff>
    </xdr:from>
    <xdr:to>
      <xdr:col>23</xdr:col>
      <xdr:colOff>78200</xdr:colOff>
      <xdr:row>64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42</xdr:row>
      <xdr:rowOff>152400</xdr:rowOff>
    </xdr:from>
    <xdr:to>
      <xdr:col>13</xdr:col>
      <xdr:colOff>834341</xdr:colOff>
      <xdr:row>42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63</xdr:row>
      <xdr:rowOff>118425</xdr:rowOff>
    </xdr:from>
    <xdr:to>
      <xdr:col>23</xdr:col>
      <xdr:colOff>230039</xdr:colOff>
      <xdr:row>64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65</xdr:row>
      <xdr:rowOff>7687</xdr:rowOff>
    </xdr:from>
    <xdr:to>
      <xdr:col>23</xdr:col>
      <xdr:colOff>230600</xdr:colOff>
      <xdr:row>65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43</xdr:row>
      <xdr:rowOff>143933</xdr:rowOff>
    </xdr:from>
    <xdr:to>
      <xdr:col>13</xdr:col>
      <xdr:colOff>834341</xdr:colOff>
      <xdr:row>43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64</xdr:row>
      <xdr:rowOff>84559</xdr:rowOff>
    </xdr:from>
    <xdr:to>
      <xdr:col>23</xdr:col>
      <xdr:colOff>382439</xdr:colOff>
      <xdr:row>64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65</xdr:row>
      <xdr:rowOff>160087</xdr:rowOff>
    </xdr:from>
    <xdr:to>
      <xdr:col>23</xdr:col>
      <xdr:colOff>383000</xdr:colOff>
      <xdr:row>66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42</xdr:row>
      <xdr:rowOff>330200</xdr:rowOff>
    </xdr:from>
    <xdr:to>
      <xdr:col>18</xdr:col>
      <xdr:colOff>822488</xdr:colOff>
      <xdr:row>43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52</xdr:row>
      <xdr:rowOff>101493</xdr:rowOff>
    </xdr:from>
    <xdr:to>
      <xdr:col>23</xdr:col>
      <xdr:colOff>77639</xdr:colOff>
      <xdr:row>52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53</xdr:row>
      <xdr:rowOff>177021</xdr:rowOff>
    </xdr:from>
    <xdr:to>
      <xdr:col>23</xdr:col>
      <xdr:colOff>78200</xdr:colOff>
      <xdr:row>54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147320</xdr:rowOff>
    </xdr:from>
    <xdr:to>
      <xdr:col>18</xdr:col>
      <xdr:colOff>822488</xdr:colOff>
      <xdr:row>44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53</xdr:row>
      <xdr:rowOff>67626</xdr:rowOff>
    </xdr:from>
    <xdr:to>
      <xdr:col>23</xdr:col>
      <xdr:colOff>230039</xdr:colOff>
      <xdr:row>53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54</xdr:row>
      <xdr:rowOff>143154</xdr:rowOff>
    </xdr:from>
    <xdr:to>
      <xdr:col>23</xdr:col>
      <xdr:colOff>230600</xdr:colOff>
      <xdr:row>55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51</xdr:row>
      <xdr:rowOff>152400</xdr:rowOff>
    </xdr:from>
    <xdr:to>
      <xdr:col>23</xdr:col>
      <xdr:colOff>233208</xdr:colOff>
      <xdr:row>52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54</xdr:row>
      <xdr:rowOff>33759</xdr:rowOff>
    </xdr:from>
    <xdr:to>
      <xdr:col>23</xdr:col>
      <xdr:colOff>382439</xdr:colOff>
      <xdr:row>54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55</xdr:row>
      <xdr:rowOff>109288</xdr:rowOff>
    </xdr:from>
    <xdr:to>
      <xdr:col>23</xdr:col>
      <xdr:colOff>383000</xdr:colOff>
      <xdr:row>55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52</xdr:row>
      <xdr:rowOff>118534</xdr:rowOff>
    </xdr:from>
    <xdr:to>
      <xdr:col>23</xdr:col>
      <xdr:colOff>385608</xdr:colOff>
      <xdr:row>53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54</xdr:row>
      <xdr:rowOff>186159</xdr:rowOff>
    </xdr:from>
    <xdr:to>
      <xdr:col>23</xdr:col>
      <xdr:colOff>534839</xdr:colOff>
      <xdr:row>55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56</xdr:row>
      <xdr:rowOff>75421</xdr:rowOff>
    </xdr:from>
    <xdr:to>
      <xdr:col>23</xdr:col>
      <xdr:colOff>535400</xdr:colOff>
      <xdr:row>56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53</xdr:row>
      <xdr:rowOff>84667</xdr:rowOff>
    </xdr:from>
    <xdr:to>
      <xdr:col>23</xdr:col>
      <xdr:colOff>538008</xdr:colOff>
      <xdr:row>53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55</xdr:row>
      <xdr:rowOff>152293</xdr:rowOff>
    </xdr:from>
    <xdr:to>
      <xdr:col>24</xdr:col>
      <xdr:colOff>77639</xdr:colOff>
      <xdr:row>56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57</xdr:row>
      <xdr:rowOff>41554</xdr:rowOff>
    </xdr:from>
    <xdr:to>
      <xdr:col>24</xdr:col>
      <xdr:colOff>78200</xdr:colOff>
      <xdr:row>57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54</xdr:row>
      <xdr:rowOff>50800</xdr:rowOff>
    </xdr:from>
    <xdr:to>
      <xdr:col>24</xdr:col>
      <xdr:colOff>80808</xdr:colOff>
      <xdr:row>54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56</xdr:row>
      <xdr:rowOff>118426</xdr:rowOff>
    </xdr:from>
    <xdr:to>
      <xdr:col>24</xdr:col>
      <xdr:colOff>230039</xdr:colOff>
      <xdr:row>57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58</xdr:row>
      <xdr:rowOff>7688</xdr:rowOff>
    </xdr:from>
    <xdr:to>
      <xdr:col>24</xdr:col>
      <xdr:colOff>230600</xdr:colOff>
      <xdr:row>58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55</xdr:row>
      <xdr:rowOff>16934</xdr:rowOff>
    </xdr:from>
    <xdr:to>
      <xdr:col>24</xdr:col>
      <xdr:colOff>233208</xdr:colOff>
      <xdr:row>55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57</xdr:row>
      <xdr:rowOff>84559</xdr:rowOff>
    </xdr:from>
    <xdr:to>
      <xdr:col>24</xdr:col>
      <xdr:colOff>382439</xdr:colOff>
      <xdr:row>57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58</xdr:row>
      <xdr:rowOff>160088</xdr:rowOff>
    </xdr:from>
    <xdr:to>
      <xdr:col>24</xdr:col>
      <xdr:colOff>383000</xdr:colOff>
      <xdr:row>59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55</xdr:row>
      <xdr:rowOff>169334</xdr:rowOff>
    </xdr:from>
    <xdr:to>
      <xdr:col>24</xdr:col>
      <xdr:colOff>385608</xdr:colOff>
      <xdr:row>56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746140</xdr:colOff>
      <xdr:row>8</xdr:row>
      <xdr:rowOff>135359</xdr:rowOff>
    </xdr:from>
    <xdr:to>
      <xdr:col>3</xdr:col>
      <xdr:colOff>823778</xdr:colOff>
      <xdr:row>8</xdr:row>
      <xdr:rowOff>216070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2270140" y="8322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12</xdr:row>
      <xdr:rowOff>75420</xdr:rowOff>
    </xdr:from>
    <xdr:to>
      <xdr:col>3</xdr:col>
      <xdr:colOff>824059</xdr:colOff>
      <xdr:row>12</xdr:row>
      <xdr:rowOff>147853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269859" y="97274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10</xdr:row>
      <xdr:rowOff>135358</xdr:rowOff>
    </xdr:from>
    <xdr:to>
      <xdr:col>13</xdr:col>
      <xdr:colOff>837001</xdr:colOff>
      <xdr:row>10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8</xdr:row>
      <xdr:rowOff>330200</xdr:rowOff>
    </xdr:from>
    <xdr:to>
      <xdr:col>8</xdr:col>
      <xdr:colOff>800475</xdr:colOff>
      <xdr:row>9</xdr:row>
      <xdr:rowOff>46063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5935157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8</xdr:row>
      <xdr:rowOff>152400</xdr:rowOff>
    </xdr:from>
    <xdr:to>
      <xdr:col>13</xdr:col>
      <xdr:colOff>834341</xdr:colOff>
      <xdr:row>8</xdr:row>
      <xdr:rowOff>232330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9</xdr:row>
      <xdr:rowOff>143933</xdr:rowOff>
    </xdr:from>
    <xdr:to>
      <xdr:col>13</xdr:col>
      <xdr:colOff>834341</xdr:colOff>
      <xdr:row>9</xdr:row>
      <xdr:rowOff>223863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8</xdr:row>
      <xdr:rowOff>330200</xdr:rowOff>
    </xdr:from>
    <xdr:to>
      <xdr:col>18</xdr:col>
      <xdr:colOff>822488</xdr:colOff>
      <xdr:row>9</xdr:row>
      <xdr:rowOff>46063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10</xdr:row>
      <xdr:rowOff>147320</xdr:rowOff>
    </xdr:from>
    <xdr:to>
      <xdr:col>18</xdr:col>
      <xdr:colOff>822488</xdr:colOff>
      <xdr:row>10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47</xdr:row>
      <xdr:rowOff>58064</xdr:rowOff>
    </xdr:from>
    <xdr:to>
      <xdr:col>3</xdr:col>
      <xdr:colOff>841328</xdr:colOff>
      <xdr:row>47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45</xdr:row>
      <xdr:rowOff>49530</xdr:rowOff>
    </xdr:from>
    <xdr:to>
      <xdr:col>3</xdr:col>
      <xdr:colOff>838387</xdr:colOff>
      <xdr:row>45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45</xdr:row>
      <xdr:rowOff>74399</xdr:rowOff>
    </xdr:from>
    <xdr:to>
      <xdr:col>11</xdr:col>
      <xdr:colOff>230039</xdr:colOff>
      <xdr:row>45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44</xdr:row>
      <xdr:rowOff>46634</xdr:rowOff>
    </xdr:from>
    <xdr:to>
      <xdr:col>3</xdr:col>
      <xdr:colOff>841328</xdr:colOff>
      <xdr:row>44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46</xdr:row>
      <xdr:rowOff>135255</xdr:rowOff>
    </xdr:from>
    <xdr:to>
      <xdr:col>3</xdr:col>
      <xdr:colOff>838387</xdr:colOff>
      <xdr:row>46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46</xdr:row>
      <xdr:rowOff>43919</xdr:rowOff>
    </xdr:from>
    <xdr:to>
      <xdr:col>11</xdr:col>
      <xdr:colOff>382439</xdr:colOff>
      <xdr:row>46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43</xdr:row>
      <xdr:rowOff>61874</xdr:rowOff>
    </xdr:from>
    <xdr:to>
      <xdr:col>3</xdr:col>
      <xdr:colOff>841328</xdr:colOff>
      <xdr:row>43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44</xdr:row>
      <xdr:rowOff>121920</xdr:rowOff>
    </xdr:from>
    <xdr:to>
      <xdr:col>11</xdr:col>
      <xdr:colOff>385608</xdr:colOff>
      <xdr:row>45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46</xdr:row>
      <xdr:rowOff>196319</xdr:rowOff>
    </xdr:from>
    <xdr:to>
      <xdr:col>11</xdr:col>
      <xdr:colOff>534839</xdr:colOff>
      <xdr:row>46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47</xdr:row>
      <xdr:rowOff>115214</xdr:rowOff>
    </xdr:from>
    <xdr:to>
      <xdr:col>11</xdr:col>
      <xdr:colOff>535400</xdr:colOff>
      <xdr:row>48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45</xdr:row>
      <xdr:rowOff>91440</xdr:rowOff>
    </xdr:from>
    <xdr:to>
      <xdr:col>11</xdr:col>
      <xdr:colOff>538008</xdr:colOff>
      <xdr:row>45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47</xdr:row>
      <xdr:rowOff>5819</xdr:rowOff>
    </xdr:from>
    <xdr:to>
      <xdr:col>12</xdr:col>
      <xdr:colOff>77639</xdr:colOff>
      <xdr:row>47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49</xdr:row>
      <xdr:rowOff>84734</xdr:rowOff>
    </xdr:from>
    <xdr:to>
      <xdr:col>12</xdr:col>
      <xdr:colOff>78200</xdr:colOff>
      <xdr:row>49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46</xdr:row>
      <xdr:rowOff>60960</xdr:rowOff>
    </xdr:from>
    <xdr:to>
      <xdr:col>12</xdr:col>
      <xdr:colOff>80808</xdr:colOff>
      <xdr:row>46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47</xdr:row>
      <xdr:rowOff>158219</xdr:rowOff>
    </xdr:from>
    <xdr:to>
      <xdr:col>12</xdr:col>
      <xdr:colOff>230039</xdr:colOff>
      <xdr:row>49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50</xdr:row>
      <xdr:rowOff>54254</xdr:rowOff>
    </xdr:from>
    <xdr:to>
      <xdr:col>12</xdr:col>
      <xdr:colOff>230600</xdr:colOff>
      <xdr:row>50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46</xdr:row>
      <xdr:rowOff>213360</xdr:rowOff>
    </xdr:from>
    <xdr:to>
      <xdr:col>12</xdr:col>
      <xdr:colOff>233208</xdr:colOff>
      <xdr:row>46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49</xdr:row>
      <xdr:rowOff>127739</xdr:rowOff>
    </xdr:from>
    <xdr:to>
      <xdr:col>12</xdr:col>
      <xdr:colOff>382439</xdr:colOff>
      <xdr:row>50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51</xdr:row>
      <xdr:rowOff>23774</xdr:rowOff>
    </xdr:from>
    <xdr:to>
      <xdr:col>12</xdr:col>
      <xdr:colOff>383000</xdr:colOff>
      <xdr:row>51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47</xdr:row>
      <xdr:rowOff>22860</xdr:rowOff>
    </xdr:from>
    <xdr:to>
      <xdr:col>12</xdr:col>
      <xdr:colOff>385608</xdr:colOff>
      <xdr:row>47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12</xdr:row>
      <xdr:rowOff>58064</xdr:rowOff>
    </xdr:from>
    <xdr:to>
      <xdr:col>3</xdr:col>
      <xdr:colOff>841328</xdr:colOff>
      <xdr:row>12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10</xdr:row>
      <xdr:rowOff>49530</xdr:rowOff>
    </xdr:from>
    <xdr:to>
      <xdr:col>3</xdr:col>
      <xdr:colOff>838387</xdr:colOff>
      <xdr:row>10</xdr:row>
      <xdr:rowOff>129460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11</xdr:row>
      <xdr:rowOff>135255</xdr:rowOff>
    </xdr:from>
    <xdr:to>
      <xdr:col>3</xdr:col>
      <xdr:colOff>838387</xdr:colOff>
      <xdr:row>11</xdr:row>
      <xdr:rowOff>215185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9</xdr:row>
      <xdr:rowOff>46634</xdr:rowOff>
    </xdr:from>
    <xdr:to>
      <xdr:col>3</xdr:col>
      <xdr:colOff>841328</xdr:colOff>
      <xdr:row>9</xdr:row>
      <xdr:rowOff>119067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485248" y="1326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BB386468-BF9A-486B-AE01-0554A2DA5421}"/>
            </a:ext>
          </a:extLst>
        </xdr:cNvPr>
        <xdr:cNvSpPr/>
      </xdr:nvSpPr>
      <xdr:spPr>
        <a:xfrm>
          <a:off x="2477628" y="13153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49552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278147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49552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41</xdr:row>
      <xdr:rowOff>59159</xdr:rowOff>
    </xdr:from>
    <xdr:to>
      <xdr:col>3</xdr:col>
      <xdr:colOff>851349</xdr:colOff>
      <xdr:row>41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42</xdr:row>
      <xdr:rowOff>259080</xdr:rowOff>
    </xdr:from>
    <xdr:to>
      <xdr:col>3</xdr:col>
      <xdr:colOff>848689</xdr:colOff>
      <xdr:row>42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257279</xdr:rowOff>
    </xdr:from>
    <xdr:to>
      <xdr:col>11</xdr:col>
      <xdr:colOff>230039</xdr:colOff>
      <xdr:row>42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43</xdr:row>
      <xdr:rowOff>62826</xdr:rowOff>
    </xdr:from>
    <xdr:to>
      <xdr:col>3</xdr:col>
      <xdr:colOff>851630</xdr:colOff>
      <xdr:row>43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41</xdr:row>
      <xdr:rowOff>152400</xdr:rowOff>
    </xdr:from>
    <xdr:to>
      <xdr:col>11</xdr:col>
      <xdr:colOff>233208</xdr:colOff>
      <xdr:row>42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409679</xdr:rowOff>
    </xdr:from>
    <xdr:to>
      <xdr:col>11</xdr:col>
      <xdr:colOff>382439</xdr:colOff>
      <xdr:row>42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43</xdr:row>
      <xdr:rowOff>99974</xdr:rowOff>
    </xdr:from>
    <xdr:to>
      <xdr:col>11</xdr:col>
      <xdr:colOff>383000</xdr:colOff>
      <xdr:row>43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42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562079</xdr:rowOff>
    </xdr:from>
    <xdr:to>
      <xdr:col>11</xdr:col>
      <xdr:colOff>534839</xdr:colOff>
      <xdr:row>43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69494</xdr:rowOff>
    </xdr:from>
    <xdr:to>
      <xdr:col>11</xdr:col>
      <xdr:colOff>535400</xdr:colOff>
      <xdr:row>45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274320</xdr:rowOff>
    </xdr:from>
    <xdr:to>
      <xdr:col>11</xdr:col>
      <xdr:colOff>538008</xdr:colOff>
      <xdr:row>42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142979</xdr:rowOff>
    </xdr:from>
    <xdr:to>
      <xdr:col>12</xdr:col>
      <xdr:colOff>77639</xdr:colOff>
      <xdr:row>45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39014</xdr:rowOff>
    </xdr:from>
    <xdr:to>
      <xdr:col>12</xdr:col>
      <xdr:colOff>78200</xdr:colOff>
      <xdr:row>46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426720</xdr:rowOff>
    </xdr:from>
    <xdr:to>
      <xdr:col>12</xdr:col>
      <xdr:colOff>80808</xdr:colOff>
      <xdr:row>42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112499</xdr:rowOff>
    </xdr:from>
    <xdr:to>
      <xdr:col>12</xdr:col>
      <xdr:colOff>230039</xdr:colOff>
      <xdr:row>46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8534</xdr:rowOff>
    </xdr:from>
    <xdr:to>
      <xdr:col>12</xdr:col>
      <xdr:colOff>230600</xdr:colOff>
      <xdr:row>47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7620</xdr:rowOff>
    </xdr:from>
    <xdr:to>
      <xdr:col>12</xdr:col>
      <xdr:colOff>233208</xdr:colOff>
      <xdr:row>43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82019</xdr:rowOff>
    </xdr:from>
    <xdr:to>
      <xdr:col>12</xdr:col>
      <xdr:colOff>382439</xdr:colOff>
      <xdr:row>46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160934</xdr:rowOff>
    </xdr:from>
    <xdr:to>
      <xdr:col>12</xdr:col>
      <xdr:colOff>383000</xdr:colOff>
      <xdr:row>48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160020</xdr:rowOff>
    </xdr:from>
    <xdr:to>
      <xdr:col>12</xdr:col>
      <xdr:colOff>385608</xdr:colOff>
      <xdr:row>45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43</xdr:row>
      <xdr:rowOff>104879</xdr:rowOff>
    </xdr:from>
    <xdr:to>
      <xdr:col>16</xdr:col>
      <xdr:colOff>77639</xdr:colOff>
      <xdr:row>44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49</xdr:row>
      <xdr:rowOff>56794</xdr:rowOff>
    </xdr:from>
    <xdr:to>
      <xdr:col>3</xdr:col>
      <xdr:colOff>820549</xdr:colOff>
      <xdr:row>49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48</xdr:row>
      <xdr:rowOff>60960</xdr:rowOff>
    </xdr:from>
    <xdr:to>
      <xdr:col>3</xdr:col>
      <xdr:colOff>817608</xdr:colOff>
      <xdr:row>48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44</xdr:row>
      <xdr:rowOff>74399</xdr:rowOff>
    </xdr:from>
    <xdr:to>
      <xdr:col>16</xdr:col>
      <xdr:colOff>230039</xdr:colOff>
      <xdr:row>44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45</xdr:row>
      <xdr:rowOff>153314</xdr:rowOff>
    </xdr:from>
    <xdr:to>
      <xdr:col>16</xdr:col>
      <xdr:colOff>230600</xdr:colOff>
      <xdr:row>46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45</xdr:row>
      <xdr:rowOff>152400</xdr:rowOff>
    </xdr:from>
    <xdr:to>
      <xdr:col>8</xdr:col>
      <xdr:colOff>825028</xdr:colOff>
      <xdr:row>46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45</xdr:row>
      <xdr:rowOff>43919</xdr:rowOff>
    </xdr:from>
    <xdr:to>
      <xdr:col>16</xdr:col>
      <xdr:colOff>382439</xdr:colOff>
      <xdr:row>45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46</xdr:row>
      <xdr:rowOff>122834</xdr:rowOff>
    </xdr:from>
    <xdr:to>
      <xdr:col>16</xdr:col>
      <xdr:colOff>383000</xdr:colOff>
      <xdr:row>47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43</xdr:row>
      <xdr:rowOff>160020</xdr:rowOff>
    </xdr:from>
    <xdr:to>
      <xdr:col>3</xdr:col>
      <xdr:colOff>817608</xdr:colOff>
      <xdr:row>44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46</xdr:row>
      <xdr:rowOff>13439</xdr:rowOff>
    </xdr:from>
    <xdr:to>
      <xdr:col>16</xdr:col>
      <xdr:colOff>534839</xdr:colOff>
      <xdr:row>46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47</xdr:row>
      <xdr:rowOff>92354</xdr:rowOff>
    </xdr:from>
    <xdr:to>
      <xdr:col>16</xdr:col>
      <xdr:colOff>535400</xdr:colOff>
      <xdr:row>47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63500</xdr:rowOff>
    </xdr:from>
    <xdr:to>
      <xdr:col>3</xdr:col>
      <xdr:colOff>817608</xdr:colOff>
      <xdr:row>45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46</xdr:row>
      <xdr:rowOff>165839</xdr:rowOff>
    </xdr:from>
    <xdr:to>
      <xdr:col>17</xdr:col>
      <xdr:colOff>77639</xdr:colOff>
      <xdr:row>47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48</xdr:row>
      <xdr:rowOff>61874</xdr:rowOff>
    </xdr:from>
    <xdr:to>
      <xdr:col>17</xdr:col>
      <xdr:colOff>78200</xdr:colOff>
      <xdr:row>48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46</xdr:row>
      <xdr:rowOff>60960</xdr:rowOff>
    </xdr:from>
    <xdr:to>
      <xdr:col>3</xdr:col>
      <xdr:colOff>817608</xdr:colOff>
      <xdr:row>46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47</xdr:row>
      <xdr:rowOff>135359</xdr:rowOff>
    </xdr:from>
    <xdr:to>
      <xdr:col>17</xdr:col>
      <xdr:colOff>230039</xdr:colOff>
      <xdr:row>48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49</xdr:row>
      <xdr:rowOff>31394</xdr:rowOff>
    </xdr:from>
    <xdr:to>
      <xdr:col>17</xdr:col>
      <xdr:colOff>230600</xdr:colOff>
      <xdr:row>49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64770</xdr:rowOff>
    </xdr:from>
    <xdr:to>
      <xdr:col>8</xdr:col>
      <xdr:colOff>825028</xdr:colOff>
      <xdr:row>44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48</xdr:row>
      <xdr:rowOff>104879</xdr:rowOff>
    </xdr:from>
    <xdr:to>
      <xdr:col>17</xdr:col>
      <xdr:colOff>382439</xdr:colOff>
      <xdr:row>49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50</xdr:row>
      <xdr:rowOff>914</xdr:rowOff>
    </xdr:from>
    <xdr:to>
      <xdr:col>17</xdr:col>
      <xdr:colOff>383000</xdr:colOff>
      <xdr:row>51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58420</xdr:rowOff>
    </xdr:from>
    <xdr:to>
      <xdr:col>8</xdr:col>
      <xdr:colOff>825028</xdr:colOff>
      <xdr:row>43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14</xdr:row>
      <xdr:rowOff>56794</xdr:rowOff>
    </xdr:from>
    <xdr:to>
      <xdr:col>3</xdr:col>
      <xdr:colOff>820549</xdr:colOff>
      <xdr:row>14</xdr:row>
      <xdr:rowOff>129227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60960</xdr:rowOff>
    </xdr:from>
    <xdr:to>
      <xdr:col>3</xdr:col>
      <xdr:colOff>817608</xdr:colOff>
      <xdr:row>13</xdr:row>
      <xdr:rowOff>140890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showGridLines="0" tabSelected="1" zoomScaleNormal="100" workbookViewId="0">
      <selection activeCell="J24" sqref="J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151</v>
      </c>
    </row>
    <row r="2" spans="1:10" ht="14.4" customHeight="1" x14ac:dyDescent="0.3">
      <c r="B2" s="159">
        <v>1</v>
      </c>
      <c r="C2" s="159"/>
      <c r="E2" s="134" t="s">
        <v>150</v>
      </c>
      <c r="F2" s="6"/>
      <c r="G2" s="6"/>
    </row>
    <row r="3" spans="1:10" ht="14.4" customHeight="1" x14ac:dyDescent="0.3">
      <c r="B3" s="159"/>
      <c r="C3" s="159"/>
      <c r="E3" s="135" t="s">
        <v>132</v>
      </c>
      <c r="F3" s="6"/>
      <c r="G3" s="6"/>
    </row>
    <row r="4" spans="1:10" ht="14.4" customHeight="1" x14ac:dyDescent="0.3">
      <c r="B4" s="159"/>
      <c r="C4" s="159"/>
      <c r="D4" s="69"/>
      <c r="E4" s="69"/>
    </row>
    <row r="5" spans="1:10" x14ac:dyDescent="0.3">
      <c r="E5" s="10"/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130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</row>
    <row r="9" spans="1:10" x14ac:dyDescent="0.3">
      <c r="B9" s="59">
        <f t="shared" ref="B9:B17" si="0">B8+TIME(0,$D8,0)</f>
        <v>0.4236111111111111</v>
      </c>
      <c r="C9" s="59">
        <f t="shared" ref="C9:C17" si="1">C8+TIME(0,$D8,0)</f>
        <v>0.50694444444444442</v>
      </c>
      <c r="D9" s="58">
        <v>15</v>
      </c>
      <c r="E9" s="25" t="s">
        <v>71</v>
      </c>
      <c r="H9" t="s">
        <v>100</v>
      </c>
      <c r="I9" t="s">
        <v>101</v>
      </c>
      <c r="J9">
        <f>SUMIF(H$7:H$17,"=p",D$7:D$17)</f>
        <v>40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58">
        <v>5</v>
      </c>
      <c r="E10" s="54" t="s">
        <v>117</v>
      </c>
      <c r="H10" t="s">
        <v>99</v>
      </c>
      <c r="I10" t="s">
        <v>99</v>
      </c>
      <c r="J10">
        <f>SUMIF(H$7:H$17,"=t",D$7:D$17)</f>
        <v>25</v>
      </c>
    </row>
    <row r="11" spans="1:10" x14ac:dyDescent="0.3">
      <c r="B11" s="59">
        <f t="shared" si="0"/>
        <v>0.4375</v>
      </c>
      <c r="C11" s="59">
        <f t="shared" si="1"/>
        <v>0.52083333333333326</v>
      </c>
      <c r="D11" s="130">
        <v>20</v>
      </c>
      <c r="E11" s="25" t="s">
        <v>118</v>
      </c>
      <c r="H11" t="s">
        <v>99</v>
      </c>
      <c r="I11" s="79" t="s">
        <v>100</v>
      </c>
      <c r="J11">
        <f>SUMIF(H$7:H$17,"=a",D$7:D$17)</f>
        <v>45</v>
      </c>
    </row>
    <row r="12" spans="1:10" x14ac:dyDescent="0.3">
      <c r="B12" s="59">
        <f t="shared" si="0"/>
        <v>0.4513888888888889</v>
      </c>
      <c r="C12" s="59">
        <f t="shared" si="1"/>
        <v>0.5347222222222221</v>
      </c>
      <c r="D12" s="131">
        <v>5</v>
      </c>
      <c r="E12" s="25" t="s">
        <v>119</v>
      </c>
      <c r="H12" t="s">
        <v>100</v>
      </c>
    </row>
    <row r="13" spans="1:10" x14ac:dyDescent="0.3">
      <c r="B13" s="127"/>
      <c r="C13" s="120"/>
      <c r="D13" s="130"/>
      <c r="E13" s="54" t="s">
        <v>128</v>
      </c>
      <c r="H13" t="s">
        <v>99</v>
      </c>
    </row>
    <row r="14" spans="1:10" x14ac:dyDescent="0.3">
      <c r="B14" s="128">
        <f>B12+TIME(0,$D12,0)</f>
        <v>0.4548611111111111</v>
      </c>
      <c r="C14" s="121">
        <f>C12+TIME(0,$D12,0)</f>
        <v>0.53819444444444431</v>
      </c>
      <c r="D14" s="132">
        <v>40</v>
      </c>
      <c r="E14" s="54" t="s">
        <v>129</v>
      </c>
      <c r="H14" t="s">
        <v>101</v>
      </c>
    </row>
    <row r="15" spans="1:10" ht="14.4" customHeight="1" x14ac:dyDescent="0.3">
      <c r="B15" s="129"/>
      <c r="C15" s="66"/>
      <c r="D15" s="133"/>
      <c r="E15" s="54" t="s">
        <v>18</v>
      </c>
      <c r="H15" t="s">
        <v>101</v>
      </c>
    </row>
    <row r="16" spans="1:10" x14ac:dyDescent="0.3">
      <c r="B16" s="59">
        <f>B14+TIME(0,D14,0)</f>
        <v>0.4826388888888889</v>
      </c>
      <c r="C16" s="59">
        <f>C14+TIME(0,D14,0)</f>
        <v>0.5659722222222221</v>
      </c>
      <c r="D16" s="58">
        <v>5</v>
      </c>
      <c r="E16" s="25" t="s">
        <v>143</v>
      </c>
      <c r="H16" t="s">
        <v>100</v>
      </c>
    </row>
    <row r="17" spans="1:8" x14ac:dyDescent="0.3">
      <c r="B17" s="59">
        <f t="shared" si="0"/>
        <v>0.4861111111111111</v>
      </c>
      <c r="C17" s="59">
        <f t="shared" si="1"/>
        <v>0.56944444444444431</v>
      </c>
      <c r="D17" s="58">
        <v>10</v>
      </c>
      <c r="E17" s="25" t="s">
        <v>84</v>
      </c>
      <c r="H17" t="s">
        <v>100</v>
      </c>
    </row>
    <row r="18" spans="1:8" hidden="1" x14ac:dyDescent="0.3">
      <c r="C18" s="68" t="s">
        <v>14</v>
      </c>
      <c r="D18" s="10">
        <f>SUM(D7:D17)</f>
        <v>110</v>
      </c>
    </row>
    <row r="20" spans="1:8" x14ac:dyDescent="0.3">
      <c r="C20" s="6"/>
      <c r="D20" s="161" t="s">
        <v>88</v>
      </c>
      <c r="E20" s="161"/>
    </row>
    <row r="21" spans="1:8" x14ac:dyDescent="0.3">
      <c r="C21" s="6"/>
      <c r="D21" s="4"/>
      <c r="E21" s="4"/>
    </row>
    <row r="22" spans="1:8" ht="25.8" x14ac:dyDescent="0.5">
      <c r="C22" s="87"/>
      <c r="D22" s="88" t="s">
        <v>126</v>
      </c>
      <c r="E22" s="4"/>
    </row>
    <row r="27" spans="1:8" x14ac:dyDescent="0.3">
      <c r="B27" s="159">
        <v>1</v>
      </c>
      <c r="C27" s="159"/>
      <c r="E27" s="2" t="s">
        <v>86</v>
      </c>
      <c r="F27" s="6"/>
      <c r="G27" s="6"/>
    </row>
    <row r="28" spans="1:8" x14ac:dyDescent="0.3">
      <c r="B28" s="159"/>
      <c r="C28" s="159"/>
      <c r="E28" s="8" t="s">
        <v>87</v>
      </c>
      <c r="F28" s="6"/>
      <c r="G28" s="6"/>
    </row>
    <row r="29" spans="1:8" ht="14.4" customHeight="1" x14ac:dyDescent="0.3">
      <c r="B29" s="159"/>
      <c r="C29" s="159"/>
      <c r="D29" s="69"/>
      <c r="E29" s="24" t="s">
        <v>2</v>
      </c>
    </row>
    <row r="30" spans="1:8" ht="14.4" customHeight="1" x14ac:dyDescent="0.3">
      <c r="A30" t="s">
        <v>112</v>
      </c>
    </row>
    <row r="31" spans="1:8" ht="14.4" customHeight="1" x14ac:dyDescent="0.3">
      <c r="A31" t="s">
        <v>113</v>
      </c>
      <c r="E31" s="10" t="s">
        <v>3</v>
      </c>
      <c r="H31" t="s">
        <v>98</v>
      </c>
    </row>
    <row r="32" spans="1:8" x14ac:dyDescent="0.3">
      <c r="B32" s="160" t="s">
        <v>4</v>
      </c>
      <c r="C32" s="160"/>
      <c r="D32" s="53" t="s">
        <v>5</v>
      </c>
      <c r="E32" s="13" t="s">
        <v>6</v>
      </c>
    </row>
    <row r="33" spans="2:10" x14ac:dyDescent="0.3">
      <c r="B33" s="59">
        <v>0.41666666666666669</v>
      </c>
      <c r="C33" s="59">
        <v>0.5</v>
      </c>
      <c r="D33" s="1">
        <v>5</v>
      </c>
      <c r="E33" s="54" t="s">
        <v>7</v>
      </c>
      <c r="H33" t="s">
        <v>100</v>
      </c>
    </row>
    <row r="34" spans="2:10" x14ac:dyDescent="0.3">
      <c r="B34" s="59">
        <f>B33+TIME(0,$D33,0)</f>
        <v>0.4201388888888889</v>
      </c>
      <c r="C34" s="59">
        <f>C33+TIME(0,$D33,0)</f>
        <v>0.50347222222222221</v>
      </c>
      <c r="D34" s="1">
        <v>5</v>
      </c>
      <c r="E34" s="54" t="s">
        <v>72</v>
      </c>
      <c r="H34" t="s">
        <v>100</v>
      </c>
    </row>
    <row r="35" spans="2:10" x14ac:dyDescent="0.3">
      <c r="B35" s="59">
        <f t="shared" ref="B35" si="2">B34+TIME(0,D34,0)</f>
        <v>0.4236111111111111</v>
      </c>
      <c r="C35" s="59">
        <f t="shared" ref="C35:C40" si="3">C34+TIME(0,$D34,0)</f>
        <v>0.50694444444444442</v>
      </c>
      <c r="D35" s="1">
        <v>15</v>
      </c>
      <c r="E35" s="54" t="s">
        <v>71</v>
      </c>
      <c r="H35" t="s">
        <v>100</v>
      </c>
    </row>
    <row r="36" spans="2:10" x14ac:dyDescent="0.3">
      <c r="B36" s="59">
        <f t="shared" ref="B36" si="4">B35+TIME(0,D35,0)</f>
        <v>0.43402777777777779</v>
      </c>
      <c r="C36" s="59">
        <f t="shared" si="3"/>
        <v>0.51736111111111105</v>
      </c>
      <c r="D36" s="1">
        <v>5</v>
      </c>
      <c r="E36" s="54" t="s">
        <v>120</v>
      </c>
      <c r="H36" t="s">
        <v>99</v>
      </c>
    </row>
    <row r="37" spans="2:10" x14ac:dyDescent="0.3">
      <c r="B37" s="62"/>
      <c r="C37" s="62"/>
      <c r="D37" s="10"/>
      <c r="E37" s="45"/>
    </row>
    <row r="38" spans="2:10" x14ac:dyDescent="0.3">
      <c r="D38" s="10"/>
      <c r="E38" s="46" t="s">
        <v>9</v>
      </c>
    </row>
    <row r="39" spans="2:10" x14ac:dyDescent="0.3">
      <c r="B39" s="59">
        <f>B36+TIME(0,D36,0)</f>
        <v>0.4375</v>
      </c>
      <c r="C39" s="59">
        <f>C36+TIME(0,$D36,0)</f>
        <v>0.52083333333333326</v>
      </c>
      <c r="D39" s="107">
        <v>5</v>
      </c>
      <c r="E39" s="47" t="s">
        <v>117</v>
      </c>
      <c r="H39" t="s">
        <v>99</v>
      </c>
    </row>
    <row r="40" spans="2:10" x14ac:dyDescent="0.3">
      <c r="B40" s="59">
        <f t="shared" ref="B40" si="5">B39+TIME(0,D39,0)</f>
        <v>0.44097222222222221</v>
      </c>
      <c r="C40" s="59">
        <f t="shared" si="3"/>
        <v>0.52430555555555547</v>
      </c>
      <c r="D40" s="1">
        <v>20</v>
      </c>
      <c r="E40" s="47" t="s">
        <v>118</v>
      </c>
      <c r="H40" t="s">
        <v>99</v>
      </c>
    </row>
    <row r="41" spans="2:10" x14ac:dyDescent="0.3">
      <c r="B41" s="62"/>
      <c r="C41" s="62"/>
      <c r="D41" s="10"/>
      <c r="E41" s="45"/>
      <c r="I41" t="s">
        <v>101</v>
      </c>
      <c r="J41">
        <f ca="1">SUMIF(H$33:H$51,"=p",D$33:D$50)</f>
        <v>45</v>
      </c>
    </row>
    <row r="42" spans="2:10" x14ac:dyDescent="0.3">
      <c r="B42" s="62"/>
      <c r="C42" s="62"/>
      <c r="D42" s="10"/>
      <c r="E42" s="4" t="s">
        <v>11</v>
      </c>
      <c r="I42" t="s">
        <v>99</v>
      </c>
      <c r="J42">
        <f>SUMIF(H$33:H$51,"=T",D$33:D$51)</f>
        <v>30</v>
      </c>
    </row>
    <row r="43" spans="2:10" s="79" customFormat="1" ht="14.4" customHeight="1" x14ac:dyDescent="0.3">
      <c r="B43" s="82">
        <f>B40+TIME(0,D40,0)</f>
        <v>0.4548611111111111</v>
      </c>
      <c r="C43" s="82">
        <f>C40+TIME(0,$D40,0)</f>
        <v>0.53819444444444431</v>
      </c>
      <c r="D43" s="108">
        <v>5</v>
      </c>
      <c r="E43" s="109" t="s">
        <v>119</v>
      </c>
      <c r="H43" s="79" t="s">
        <v>101</v>
      </c>
      <c r="I43" s="79" t="s">
        <v>100</v>
      </c>
      <c r="J43" s="79">
        <f>SUMIF(H$33:H$50,"=A",D$33:D$50)</f>
        <v>35</v>
      </c>
    </row>
    <row r="44" spans="2:10" s="79" customFormat="1" ht="14.4" customHeight="1" x14ac:dyDescent="0.3">
      <c r="B44" s="123"/>
      <c r="C44" s="123"/>
      <c r="D44" s="124"/>
      <c r="E44" s="124"/>
    </row>
    <row r="45" spans="2:10" s="79" customFormat="1" ht="14.4" customHeight="1" x14ac:dyDescent="0.3">
      <c r="B45" s="125"/>
      <c r="C45" s="125"/>
      <c r="D45" s="98"/>
      <c r="E45" s="98" t="s">
        <v>9</v>
      </c>
    </row>
    <row r="46" spans="2:10" s="79" customFormat="1" ht="44.4" customHeight="1" x14ac:dyDescent="0.3">
      <c r="B46" s="112">
        <f>B43+TIME(0,$D43,0)</f>
        <v>0.45833333333333331</v>
      </c>
      <c r="C46" s="112">
        <f>C43+TIME(0,$D43,0)</f>
        <v>0.54166666666666652</v>
      </c>
      <c r="D46" s="106">
        <v>40</v>
      </c>
      <c r="E46" s="105" t="s">
        <v>121</v>
      </c>
      <c r="H46" s="79" t="s">
        <v>101</v>
      </c>
    </row>
    <row r="47" spans="2:10" x14ac:dyDescent="0.3">
      <c r="B47" s="62"/>
      <c r="C47" s="64"/>
      <c r="D47" s="11"/>
      <c r="E47" s="4"/>
    </row>
    <row r="48" spans="2:10" x14ac:dyDescent="0.3">
      <c r="B48" s="62"/>
      <c r="C48" s="65"/>
      <c r="D48" s="14"/>
      <c r="E48" s="110" t="s">
        <v>11</v>
      </c>
    </row>
    <row r="49" spans="1:19" x14ac:dyDescent="0.3">
      <c r="B49" s="63">
        <f>B46+TIME(0,$D46,0)</f>
        <v>0.4861111111111111</v>
      </c>
      <c r="C49" s="63">
        <f>C46+TIME(0,$D46,0)</f>
        <v>0.56944444444444431</v>
      </c>
      <c r="D49" s="58">
        <v>5</v>
      </c>
      <c r="E49" s="40" t="s">
        <v>13</v>
      </c>
      <c r="H49" t="s">
        <v>100</v>
      </c>
    </row>
    <row r="50" spans="1:19" x14ac:dyDescent="0.3">
      <c r="B50" s="63">
        <f>B49+TIME(0,$D49,0)</f>
        <v>0.48958333333333331</v>
      </c>
      <c r="C50" s="57">
        <f>C49+TIME(0,$D49,0)</f>
        <v>0.57291666666666652</v>
      </c>
      <c r="D50" s="1">
        <v>5</v>
      </c>
      <c r="E50" s="54" t="s">
        <v>84</v>
      </c>
      <c r="H50" t="s">
        <v>100</v>
      </c>
    </row>
    <row r="51" spans="1:19" hidden="1" x14ac:dyDescent="0.3">
      <c r="C51" s="68" t="s">
        <v>14</v>
      </c>
      <c r="D51" s="10">
        <f>SUM(D33:D50)</f>
        <v>110</v>
      </c>
    </row>
    <row r="53" spans="1:19" x14ac:dyDescent="0.3">
      <c r="C53" s="6"/>
      <c r="D53" s="161" t="s">
        <v>88</v>
      </c>
      <c r="E53" s="161"/>
    </row>
    <row r="54" spans="1:19" x14ac:dyDescent="0.3">
      <c r="C54" s="6"/>
      <c r="D54" s="4"/>
      <c r="E54" s="4"/>
    </row>
    <row r="55" spans="1:19" ht="15" customHeight="1" x14ac:dyDescent="0.5">
      <c r="C55" s="87"/>
      <c r="D55" s="88" t="s">
        <v>122</v>
      </c>
      <c r="E55" s="4"/>
    </row>
    <row r="57" spans="1:19" s="86" customFormat="1" x14ac:dyDescent="0.3">
      <c r="B57" s="14"/>
      <c r="C57" s="14"/>
      <c r="I57"/>
      <c r="J57"/>
      <c r="K57" s="102" t="s">
        <v>85</v>
      </c>
      <c r="L57"/>
      <c r="M57"/>
      <c r="N57"/>
      <c r="O57"/>
      <c r="P57"/>
      <c r="Q57"/>
      <c r="R57"/>
      <c r="S57"/>
    </row>
    <row r="58" spans="1:19" x14ac:dyDescent="0.3">
      <c r="A58" s="85" t="s">
        <v>54</v>
      </c>
      <c r="K58" s="101">
        <v>0.41666666666666669</v>
      </c>
      <c r="L58" s="100">
        <v>10</v>
      </c>
    </row>
    <row r="59" spans="1:19" x14ac:dyDescent="0.3">
      <c r="A59" t="s">
        <v>55</v>
      </c>
      <c r="K59" s="67">
        <f>K58+TIME(0,L58,0)</f>
        <v>0.4236111111111111</v>
      </c>
    </row>
    <row r="60" spans="1:19" x14ac:dyDescent="0.3">
      <c r="A60" t="s">
        <v>56</v>
      </c>
    </row>
    <row r="61" spans="1:19" s="86" customFormat="1" x14ac:dyDescent="0.3">
      <c r="B61" s="14"/>
      <c r="C61" s="14"/>
    </row>
    <row r="62" spans="1:19" x14ac:dyDescent="0.3">
      <c r="A62" t="s">
        <v>116</v>
      </c>
    </row>
    <row r="63" spans="1:19" x14ac:dyDescent="0.3">
      <c r="B63" s="159">
        <v>1</v>
      </c>
      <c r="C63" s="159"/>
      <c r="E63" s="2" t="s">
        <v>86</v>
      </c>
      <c r="F63" s="6"/>
      <c r="G63" s="6"/>
    </row>
    <row r="64" spans="1:19" x14ac:dyDescent="0.3">
      <c r="B64" s="159"/>
      <c r="C64" s="159"/>
      <c r="E64" s="8" t="s">
        <v>87</v>
      </c>
      <c r="F64" s="6"/>
      <c r="G64" s="6"/>
    </row>
    <row r="65" spans="1:12" ht="14.4" customHeight="1" x14ac:dyDescent="0.3">
      <c r="B65" s="159"/>
      <c r="C65" s="159"/>
      <c r="D65" s="69"/>
      <c r="E65" s="24" t="s">
        <v>2</v>
      </c>
    </row>
    <row r="66" spans="1:12" ht="14.4" customHeight="1" x14ac:dyDescent="0.3">
      <c r="A66" t="s">
        <v>112</v>
      </c>
    </row>
    <row r="67" spans="1:12" ht="14.4" customHeight="1" x14ac:dyDescent="0.3">
      <c r="A67" t="s">
        <v>113</v>
      </c>
      <c r="E67" s="10" t="s">
        <v>3</v>
      </c>
      <c r="H67" t="s">
        <v>98</v>
      </c>
    </row>
    <row r="68" spans="1:12" x14ac:dyDescent="0.3">
      <c r="B68" s="160" t="s">
        <v>4</v>
      </c>
      <c r="C68" s="160"/>
      <c r="D68" s="53" t="s">
        <v>5</v>
      </c>
      <c r="E68" s="13" t="s">
        <v>6</v>
      </c>
    </row>
    <row r="69" spans="1:12" x14ac:dyDescent="0.3">
      <c r="B69" s="59">
        <v>0.41666666666666669</v>
      </c>
      <c r="C69" s="59">
        <v>0.5</v>
      </c>
      <c r="D69" s="1">
        <v>10</v>
      </c>
      <c r="E69" s="54" t="s">
        <v>7</v>
      </c>
      <c r="H69" t="s">
        <v>99</v>
      </c>
    </row>
    <row r="70" spans="1:12" x14ac:dyDescent="0.3">
      <c r="B70" s="59">
        <f>B69+TIME(0,$D69,0)</f>
        <v>0.4236111111111111</v>
      </c>
      <c r="C70" s="59">
        <f>C69+TIME(0,$D69,0)</f>
        <v>0.50694444444444442</v>
      </c>
      <c r="D70" s="1">
        <v>10</v>
      </c>
      <c r="E70" s="54" t="s">
        <v>72</v>
      </c>
      <c r="H70" t="s">
        <v>100</v>
      </c>
    </row>
    <row r="71" spans="1:12" x14ac:dyDescent="0.3">
      <c r="B71" s="59">
        <f t="shared" ref="B71:B72" si="6">B70+TIME(0,D70,0)</f>
        <v>0.43055555555555552</v>
      </c>
      <c r="C71" s="59">
        <f t="shared" ref="C71:C72" si="7">C70+TIME(0,$D70,0)</f>
        <v>0.51388888888888884</v>
      </c>
      <c r="D71" s="1">
        <v>15</v>
      </c>
      <c r="E71" s="54" t="s">
        <v>71</v>
      </c>
      <c r="H71" t="s">
        <v>100</v>
      </c>
    </row>
    <row r="72" spans="1:12" x14ac:dyDescent="0.3">
      <c r="B72" s="59">
        <f t="shared" si="6"/>
        <v>0.44097222222222221</v>
      </c>
      <c r="C72" s="59">
        <f t="shared" si="7"/>
        <v>0.52430555555555547</v>
      </c>
      <c r="D72" s="43">
        <v>5</v>
      </c>
      <c r="E72" s="42" t="s">
        <v>92</v>
      </c>
      <c r="H72" t="s">
        <v>99</v>
      </c>
      <c r="L72" s="60"/>
    </row>
    <row r="73" spans="1:12" x14ac:dyDescent="0.3">
      <c r="B73" s="62"/>
      <c r="C73" s="62"/>
      <c r="D73" s="10"/>
      <c r="E73" s="45"/>
      <c r="I73" t="s">
        <v>101</v>
      </c>
      <c r="J73">
        <f>SUMIF(H$69:H$81,"=p",D$69:D$81)</f>
        <v>50</v>
      </c>
    </row>
    <row r="74" spans="1:12" x14ac:dyDescent="0.3">
      <c r="B74" s="62"/>
      <c r="C74" s="62"/>
      <c r="D74" s="10"/>
      <c r="E74" s="46" t="s">
        <v>9</v>
      </c>
      <c r="I74" t="s">
        <v>99</v>
      </c>
      <c r="J74">
        <f>SUMIF(H$69:H$81,"=T",D$69:D$81)</f>
        <v>15</v>
      </c>
    </row>
    <row r="75" spans="1:12" x14ac:dyDescent="0.3">
      <c r="B75" s="63">
        <f>B72+TIME(0,$D72,0)</f>
        <v>0.44444444444444442</v>
      </c>
      <c r="C75" s="63">
        <f>C72+TIME(0,$D72,0)</f>
        <v>0.52777777777777768</v>
      </c>
      <c r="D75" s="44">
        <v>30</v>
      </c>
      <c r="E75" s="47" t="s">
        <v>93</v>
      </c>
      <c r="H75" t="s">
        <v>101</v>
      </c>
      <c r="I75" t="s">
        <v>100</v>
      </c>
      <c r="J75">
        <f>SUMIF(H$69:H$81,"=A",D$69:D$81)</f>
        <v>45</v>
      </c>
    </row>
    <row r="76" spans="1:12" x14ac:dyDescent="0.3">
      <c r="B76" s="63">
        <f>B75+TIME(0,$D75,0)</f>
        <v>0.46527777777777773</v>
      </c>
      <c r="C76" s="63">
        <f>C75+TIME(0,$D75,0)</f>
        <v>0.54861111111111105</v>
      </c>
      <c r="D76" s="1">
        <v>20</v>
      </c>
      <c r="E76" s="47" t="s">
        <v>57</v>
      </c>
      <c r="H76" t="s">
        <v>101</v>
      </c>
    </row>
    <row r="77" spans="1:12" x14ac:dyDescent="0.3">
      <c r="B77" s="62"/>
      <c r="C77" s="64"/>
      <c r="D77" s="11"/>
      <c r="E77" s="4"/>
    </row>
    <row r="78" spans="1:12" x14ac:dyDescent="0.3">
      <c r="B78" s="62"/>
      <c r="C78" s="65"/>
      <c r="D78" s="14"/>
      <c r="E78" s="4" t="s">
        <v>11</v>
      </c>
    </row>
    <row r="79" spans="1:12" x14ac:dyDescent="0.3">
      <c r="B79" s="63">
        <f>B76+TIME(0,$D76,0)</f>
        <v>0.47916666666666663</v>
      </c>
      <c r="C79" s="63">
        <f>C76+TIME(0,$D76,0)</f>
        <v>0.56249999999999989</v>
      </c>
      <c r="D79" s="58">
        <v>10</v>
      </c>
      <c r="E79" s="39" t="s">
        <v>12</v>
      </c>
      <c r="H79" t="s">
        <v>100</v>
      </c>
    </row>
    <row r="80" spans="1:12" x14ac:dyDescent="0.3">
      <c r="B80" s="63">
        <f>B79+TIME(0,$D79,0)</f>
        <v>0.48611111111111105</v>
      </c>
      <c r="C80" s="63">
        <f>C79+TIME(0,$D79,0)</f>
        <v>0.56944444444444431</v>
      </c>
      <c r="D80" s="1">
        <v>5</v>
      </c>
      <c r="E80" s="40" t="s">
        <v>13</v>
      </c>
      <c r="H80" t="s">
        <v>100</v>
      </c>
    </row>
    <row r="81" spans="1:8" x14ac:dyDescent="0.3">
      <c r="B81" s="63">
        <f>B80+TIME(0,$D80,0)</f>
        <v>0.48958333333333326</v>
      </c>
      <c r="C81" s="63">
        <f>C80+TIME(0,$D80,0)</f>
        <v>0.57291666666666652</v>
      </c>
      <c r="D81" s="1">
        <v>5</v>
      </c>
      <c r="E81" s="54" t="s">
        <v>84</v>
      </c>
      <c r="H81" t="s">
        <v>100</v>
      </c>
    </row>
    <row r="82" spans="1:8" hidden="1" x14ac:dyDescent="0.3">
      <c r="C82" s="68" t="s">
        <v>14</v>
      </c>
      <c r="D82" s="10">
        <f>SUM(D69:D81)</f>
        <v>110</v>
      </c>
    </row>
    <row r="84" spans="1:8" x14ac:dyDescent="0.3">
      <c r="C84" s="6"/>
      <c r="D84" s="161" t="s">
        <v>88</v>
      </c>
      <c r="E84" s="161"/>
    </row>
    <row r="85" spans="1:8" x14ac:dyDescent="0.3">
      <c r="C85" s="6"/>
      <c r="D85" s="4"/>
      <c r="E85" s="4"/>
    </row>
    <row r="86" spans="1:8" ht="15" customHeight="1" x14ac:dyDescent="0.5">
      <c r="C86" s="87"/>
      <c r="D86" s="88" t="s">
        <v>66</v>
      </c>
      <c r="E86" s="4"/>
    </row>
    <row r="87" spans="1:8" s="86" customFormat="1" x14ac:dyDescent="0.3">
      <c r="B87" s="14"/>
      <c r="C87" s="14"/>
    </row>
    <row r="88" spans="1:8" x14ac:dyDescent="0.3">
      <c r="A88" t="s">
        <v>73</v>
      </c>
    </row>
    <row r="90" spans="1:8" ht="14.4" customHeight="1" x14ac:dyDescent="0.3"/>
    <row r="91" spans="1:8" ht="14.4" customHeight="1" x14ac:dyDescent="0.3">
      <c r="B91" s="159">
        <v>1</v>
      </c>
      <c r="C91" s="159"/>
      <c r="E91" s="2" t="s">
        <v>0</v>
      </c>
      <c r="F91" s="6"/>
    </row>
    <row r="92" spans="1:8" ht="14.4" customHeight="1" x14ac:dyDescent="0.3">
      <c r="B92" s="159"/>
      <c r="C92" s="159"/>
      <c r="E92" s="8" t="s">
        <v>1</v>
      </c>
      <c r="F92" s="6"/>
    </row>
    <row r="93" spans="1:8" x14ac:dyDescent="0.3">
      <c r="B93" s="159"/>
      <c r="C93" s="159"/>
      <c r="D93" s="69"/>
      <c r="E93" s="24" t="s">
        <v>2</v>
      </c>
    </row>
    <row r="95" spans="1:8" x14ac:dyDescent="0.3">
      <c r="E95" s="10" t="s">
        <v>3</v>
      </c>
    </row>
    <row r="96" spans="1:8" x14ac:dyDescent="0.3">
      <c r="B96" s="160" t="s">
        <v>4</v>
      </c>
      <c r="C96" s="160"/>
      <c r="D96" s="53" t="s">
        <v>5</v>
      </c>
      <c r="E96" s="13" t="s">
        <v>6</v>
      </c>
    </row>
    <row r="97" spans="2:5" x14ac:dyDescent="0.3">
      <c r="B97" s="59">
        <v>0.41666666666666669</v>
      </c>
      <c r="C97" s="59">
        <v>0.5</v>
      </c>
      <c r="D97" s="1">
        <v>10</v>
      </c>
      <c r="E97" s="54" t="s">
        <v>7</v>
      </c>
    </row>
    <row r="98" spans="2:5" x14ac:dyDescent="0.3">
      <c r="B98" s="59">
        <v>0.43055555555555558</v>
      </c>
      <c r="C98" s="59">
        <v>0.52083333333333337</v>
      </c>
      <c r="D98" s="1">
        <v>20</v>
      </c>
      <c r="E98" s="54" t="s">
        <v>77</v>
      </c>
    </row>
    <row r="99" spans="2:5" x14ac:dyDescent="0.3">
      <c r="B99" s="59">
        <v>0.4375</v>
      </c>
      <c r="C99" s="59">
        <v>0.52777777777777779</v>
      </c>
      <c r="D99" s="1">
        <v>10</v>
      </c>
      <c r="E99" s="54" t="s">
        <v>78</v>
      </c>
    </row>
    <row r="100" spans="2:5" x14ac:dyDescent="0.3">
      <c r="B100" s="59">
        <v>0.4513888888888889</v>
      </c>
      <c r="C100" s="61">
        <v>4.1666666666666664E-2</v>
      </c>
      <c r="D100" s="43">
        <v>5</v>
      </c>
      <c r="E100" s="42" t="s">
        <v>8</v>
      </c>
    </row>
    <row r="101" spans="2:5" x14ac:dyDescent="0.3">
      <c r="B101" s="62"/>
      <c r="C101" s="62"/>
      <c r="D101" s="10"/>
      <c r="E101" s="45"/>
    </row>
    <row r="102" spans="2:5" x14ac:dyDescent="0.3">
      <c r="B102" s="62"/>
      <c r="C102" s="62"/>
      <c r="D102" s="10"/>
      <c r="E102" s="46" t="s">
        <v>9</v>
      </c>
    </row>
    <row r="103" spans="2:5" x14ac:dyDescent="0.3">
      <c r="B103" s="63">
        <v>0.4548611111111111</v>
      </c>
      <c r="C103" s="63">
        <v>4.5138888888888888E-2</v>
      </c>
      <c r="D103" s="44">
        <v>30</v>
      </c>
      <c r="E103" s="47" t="s">
        <v>10</v>
      </c>
    </row>
    <row r="104" spans="2:5" x14ac:dyDescent="0.3">
      <c r="B104" s="63">
        <v>0.47569444444444442</v>
      </c>
      <c r="C104" s="59">
        <v>6.5972222222222224E-2</v>
      </c>
      <c r="D104" s="1">
        <v>20</v>
      </c>
      <c r="E104" s="47" t="s">
        <v>57</v>
      </c>
    </row>
    <row r="105" spans="2:5" x14ac:dyDescent="0.3">
      <c r="B105" s="62"/>
      <c r="C105" s="64"/>
      <c r="D105" s="11"/>
      <c r="E105" s="4"/>
    </row>
    <row r="106" spans="2:5" x14ac:dyDescent="0.3">
      <c r="B106" s="62"/>
      <c r="C106" s="65"/>
      <c r="D106" s="14"/>
      <c r="E106" s="4" t="s">
        <v>11</v>
      </c>
    </row>
    <row r="107" spans="2:5" x14ac:dyDescent="0.3">
      <c r="B107" s="63">
        <v>0.48958333333333331</v>
      </c>
      <c r="C107" s="59">
        <v>7.9861111111111105E-2</v>
      </c>
      <c r="D107" s="58">
        <v>10</v>
      </c>
      <c r="E107" s="39" t="s">
        <v>12</v>
      </c>
    </row>
    <row r="108" spans="2:5" x14ac:dyDescent="0.3">
      <c r="B108" s="63">
        <v>0.49652777777777773</v>
      </c>
      <c r="C108" s="59">
        <v>8.6805555555555566E-2</v>
      </c>
      <c r="D108" s="1">
        <v>5</v>
      </c>
      <c r="E108" s="40" t="s">
        <v>13</v>
      </c>
    </row>
    <row r="109" spans="2:5" x14ac:dyDescent="0.3">
      <c r="C109" s="68" t="s">
        <v>14</v>
      </c>
      <c r="D109" s="10">
        <f>SUM(D97:D108)</f>
        <v>110</v>
      </c>
    </row>
    <row r="111" spans="2:5" x14ac:dyDescent="0.3">
      <c r="C111" s="6"/>
      <c r="D111" s="161" t="s">
        <v>24</v>
      </c>
      <c r="E111" s="161"/>
    </row>
    <row r="112" spans="2:5" x14ac:dyDescent="0.3">
      <c r="C112" s="6"/>
      <c r="D112" s="4"/>
      <c r="E112" s="4"/>
    </row>
    <row r="113" spans="3:5" ht="25.8" x14ac:dyDescent="0.5">
      <c r="C113" s="87"/>
      <c r="D113" s="88" t="s">
        <v>66</v>
      </c>
      <c r="E113" s="4"/>
    </row>
  </sheetData>
  <mergeCells count="12">
    <mergeCell ref="B2:C4"/>
    <mergeCell ref="B6:C6"/>
    <mergeCell ref="D20:E20"/>
    <mergeCell ref="D111:E111"/>
    <mergeCell ref="D84:E84"/>
    <mergeCell ref="B68:C68"/>
    <mergeCell ref="D53:E53"/>
    <mergeCell ref="B27:C29"/>
    <mergeCell ref="B32:C32"/>
    <mergeCell ref="B63:C65"/>
    <mergeCell ref="B91:C93"/>
    <mergeCell ref="B96:C9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E27" sqref="E27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95">
        <v>10</v>
      </c>
      <c r="C2" s="195"/>
      <c r="D2" s="195"/>
      <c r="E2" s="134" t="s">
        <v>131</v>
      </c>
      <c r="I2" t="s">
        <v>149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95"/>
      <c r="C3" s="195"/>
      <c r="D3" s="195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95"/>
      <c r="C4" s="195"/>
      <c r="D4" s="195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86" t="s">
        <v>4</v>
      </c>
      <c r="C6" s="187"/>
      <c r="D6" s="53" t="s">
        <v>5</v>
      </c>
      <c r="E6" s="55" t="s">
        <v>6</v>
      </c>
      <c r="F6" s="19"/>
      <c r="G6" s="186" t="s">
        <v>4</v>
      </c>
      <c r="H6" s="187"/>
      <c r="I6" s="53" t="s">
        <v>5</v>
      </c>
      <c r="J6" s="55" t="s">
        <v>6</v>
      </c>
      <c r="K6" s="77"/>
      <c r="L6" s="186" t="s">
        <v>4</v>
      </c>
      <c r="M6" s="187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205" t="s">
        <v>29</v>
      </c>
      <c r="C8" s="206"/>
      <c r="D8" s="206"/>
      <c r="E8" s="207"/>
      <c r="F8" s="29"/>
      <c r="G8" s="205" t="s">
        <v>52</v>
      </c>
      <c r="H8" s="206"/>
      <c r="I8" s="206"/>
      <c r="J8" s="207"/>
      <c r="K8" s="27"/>
      <c r="L8" s="205" t="s">
        <v>134</v>
      </c>
      <c r="M8" s="206"/>
      <c r="N8" s="206"/>
      <c r="O8" s="207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17">
        <v>0.41666666666666669</v>
      </c>
      <c r="C9" s="217">
        <v>0.5</v>
      </c>
      <c r="D9" s="219">
        <v>100</v>
      </c>
      <c r="E9" s="244" t="s">
        <v>140</v>
      </c>
      <c r="F9" s="27"/>
      <c r="G9" s="82">
        <v>0.41666666666666669</v>
      </c>
      <c r="H9" s="82">
        <v>0.5</v>
      </c>
      <c r="I9" s="56">
        <v>45</v>
      </c>
      <c r="J9" s="143" t="s">
        <v>141</v>
      </c>
      <c r="K9" s="27"/>
      <c r="L9" s="82">
        <v>0.41666666666666669</v>
      </c>
      <c r="M9" s="82">
        <v>0.5</v>
      </c>
      <c r="N9" s="56">
        <v>55</v>
      </c>
      <c r="O9" s="143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18"/>
      <c r="C10" s="218"/>
      <c r="D10" s="220"/>
      <c r="E10" s="245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43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43" t="s">
        <v>141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251" t="s">
        <v>84</v>
      </c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61" t="s">
        <v>88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59">
        <v>3</v>
      </c>
      <c r="C32" s="159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59"/>
      <c r="C33" s="159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59"/>
      <c r="C34" s="159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186" t="s">
        <v>4</v>
      </c>
      <c r="C37" s="187"/>
      <c r="D37" s="53" t="s">
        <v>5</v>
      </c>
      <c r="E37" s="89" t="s">
        <v>6</v>
      </c>
      <c r="F37" s="19"/>
      <c r="G37" s="186" t="s">
        <v>4</v>
      </c>
      <c r="H37" s="187"/>
      <c r="I37" s="13" t="s">
        <v>5</v>
      </c>
      <c r="J37" s="89" t="s">
        <v>6</v>
      </c>
      <c r="K37" s="77"/>
      <c r="L37" s="186" t="s">
        <v>4</v>
      </c>
      <c r="M37" s="187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188" t="s">
        <v>27</v>
      </c>
      <c r="F38" s="189"/>
      <c r="G38" s="189"/>
      <c r="H38" s="189"/>
      <c r="I38" s="189"/>
      <c r="J38" s="189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191" t="s">
        <v>79</v>
      </c>
      <c r="F39" s="192"/>
      <c r="G39" s="192"/>
      <c r="H39" s="192"/>
      <c r="I39" s="192"/>
      <c r="J39" s="192"/>
      <c r="K39" s="154"/>
      <c r="L39" s="154"/>
      <c r="M39" s="154"/>
      <c r="N39" s="154"/>
      <c r="O39" s="154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78" t="s">
        <v>29</v>
      </c>
      <c r="C42" s="179"/>
      <c r="D42" s="179"/>
      <c r="E42" s="180"/>
      <c r="F42" s="29"/>
      <c r="G42" s="178" t="s">
        <v>52</v>
      </c>
      <c r="H42" s="179"/>
      <c r="I42" s="179"/>
      <c r="J42" s="180"/>
      <c r="K42" s="29"/>
      <c r="L42" s="178" t="s">
        <v>52</v>
      </c>
      <c r="M42" s="179"/>
      <c r="N42" s="179"/>
      <c r="O42" s="180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194" t="s">
        <v>11</v>
      </c>
      <c r="F47" s="194"/>
      <c r="G47" s="194"/>
      <c r="H47" s="194"/>
      <c r="I47" s="194"/>
      <c r="J47" s="194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183" t="s">
        <v>84</v>
      </c>
      <c r="F48" s="184"/>
      <c r="G48" s="184"/>
      <c r="H48" s="184"/>
      <c r="I48" s="184"/>
      <c r="J48" s="184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61" t="s">
        <v>88</v>
      </c>
      <c r="E51" s="161"/>
      <c r="F51" s="161"/>
      <c r="G51" s="161"/>
      <c r="H51" s="161"/>
      <c r="I51" s="161"/>
      <c r="J51" s="161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59">
        <v>3</v>
      </c>
      <c r="C61" s="159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59"/>
      <c r="C62" s="159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59"/>
      <c r="C63" s="159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181" t="s">
        <v>4</v>
      </c>
      <c r="C66" s="181"/>
      <c r="D66" s="53" t="s">
        <v>5</v>
      </c>
      <c r="E66" s="89" t="s">
        <v>6</v>
      </c>
      <c r="F66" s="19"/>
      <c r="G66" s="175" t="s">
        <v>4</v>
      </c>
      <c r="H66" s="176"/>
      <c r="I66" s="13" t="s">
        <v>5</v>
      </c>
      <c r="J66" s="89" t="s">
        <v>6</v>
      </c>
      <c r="K66" s="77"/>
      <c r="L66" s="175" t="s">
        <v>4</v>
      </c>
      <c r="M66" s="176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177" t="s">
        <v>27</v>
      </c>
      <c r="F67" s="177"/>
      <c r="G67" s="177"/>
      <c r="H67" s="177"/>
      <c r="I67" s="177"/>
      <c r="J67" s="177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177" t="s">
        <v>28</v>
      </c>
      <c r="F68" s="177"/>
      <c r="G68" s="177"/>
      <c r="H68" s="177"/>
      <c r="I68" s="177"/>
      <c r="J68" s="177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78" t="s">
        <v>29</v>
      </c>
      <c r="C71" s="179"/>
      <c r="D71" s="179"/>
      <c r="E71" s="180"/>
      <c r="F71" s="29"/>
      <c r="G71" s="178" t="s">
        <v>52</v>
      </c>
      <c r="H71" s="179"/>
      <c r="I71" s="179"/>
      <c r="J71" s="180"/>
      <c r="K71" s="29"/>
      <c r="L71" s="178" t="s">
        <v>52</v>
      </c>
      <c r="M71" s="179"/>
      <c r="N71" s="179"/>
      <c r="O71" s="180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61" t="s">
        <v>24</v>
      </c>
      <c r="E77" s="161"/>
      <c r="F77" s="161"/>
      <c r="G77" s="161"/>
      <c r="H77" s="161"/>
      <c r="I77" s="161"/>
      <c r="J77" s="161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  <mergeCell ref="E38:J38"/>
    <mergeCell ref="E39:J39"/>
    <mergeCell ref="B42:E42"/>
    <mergeCell ref="G42:J42"/>
    <mergeCell ref="L42:O42"/>
    <mergeCell ref="B9:B10"/>
    <mergeCell ref="C9:C10"/>
    <mergeCell ref="D9:D10"/>
    <mergeCell ref="E9:E10"/>
    <mergeCell ref="L37:M37"/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J5" sqref="J5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1'!$J9</f>
        <v>40</v>
      </c>
      <c r="D2">
        <f>'DAY 2'!$J8</f>
        <v>80</v>
      </c>
      <c r="E2">
        <f>'DAY 3'!$AC9</f>
        <v>45</v>
      </c>
      <c r="F2">
        <f>'DAY 4'!$X9</f>
        <v>70</v>
      </c>
      <c r="G2">
        <f>'DAY 5'!J11</f>
        <v>60</v>
      </c>
      <c r="H2">
        <f>'DAY 6'!$J9</f>
        <v>95</v>
      </c>
      <c r="I2">
        <f>'DAY 7'!$J9</f>
        <v>90</v>
      </c>
      <c r="J2">
        <f ca="1">'DAY 8'!$N9</f>
        <v>90</v>
      </c>
      <c r="K2">
        <f ca="1">'DAY 8'!$N9</f>
        <v>90</v>
      </c>
      <c r="L2">
        <f ca="1">'DAY 8'!$N9</f>
        <v>90</v>
      </c>
      <c r="M2">
        <f ca="1">SUM(C2:K2)</f>
        <v>660</v>
      </c>
      <c r="N2" s="103">
        <f ca="1">M2/(110*9)</f>
        <v>0.66666666666666663</v>
      </c>
    </row>
    <row r="3" spans="1:14" x14ac:dyDescent="0.3">
      <c r="A3" t="s">
        <v>109</v>
      </c>
      <c r="B3" s="3" t="s">
        <v>107</v>
      </c>
      <c r="C3">
        <f>'DAY 1'!$J10</f>
        <v>25</v>
      </c>
      <c r="D3">
        <f>'DAY 2'!$J9</f>
        <v>0</v>
      </c>
      <c r="E3">
        <f>'DAY 3'!$AC10</f>
        <v>55</v>
      </c>
      <c r="F3">
        <f>'DAY 4'!$X10</f>
        <v>30</v>
      </c>
      <c r="G3">
        <f>'DAY 5'!J12</f>
        <v>0</v>
      </c>
      <c r="H3">
        <f>'DAY 6'!$J10</f>
        <v>10</v>
      </c>
      <c r="I3">
        <f>'DAY 7'!$J10</f>
        <v>10</v>
      </c>
      <c r="J3">
        <f ca="1">'DAY 8'!$N10</f>
        <v>15</v>
      </c>
      <c r="K3">
        <f ca="1">'DAY 8'!$N10</f>
        <v>15</v>
      </c>
      <c r="L3">
        <f ca="1">'DAY 8'!$N10</f>
        <v>15</v>
      </c>
      <c r="M3">
        <f t="shared" ref="M3:M4" ca="1" si="0">SUM(C3:K3)</f>
        <v>160</v>
      </c>
      <c r="N3" s="103">
        <f t="shared" ref="N3:N4" ca="1" si="1">M3/(110*9)</f>
        <v>0.16161616161616163</v>
      </c>
    </row>
    <row r="4" spans="1:14" x14ac:dyDescent="0.3">
      <c r="A4" t="s">
        <v>103</v>
      </c>
      <c r="B4" s="3" t="s">
        <v>108</v>
      </c>
      <c r="C4">
        <f>'DAY 1'!$J11</f>
        <v>45</v>
      </c>
      <c r="D4">
        <f>'DAY 2'!$J10</f>
        <v>30</v>
      </c>
      <c r="E4">
        <f>'DAY 3'!$AC11</f>
        <v>10</v>
      </c>
      <c r="F4">
        <f>'DAY 4'!$X11</f>
        <v>10</v>
      </c>
      <c r="G4">
        <f>'DAY 5'!J13</f>
        <v>50</v>
      </c>
      <c r="H4">
        <f>'DAY 6'!$J11</f>
        <v>5</v>
      </c>
      <c r="I4">
        <f>'DAY 7'!$J11</f>
        <v>10</v>
      </c>
      <c r="J4">
        <f ca="1">'DAY 8'!$N11</f>
        <v>5</v>
      </c>
      <c r="K4">
        <f ca="1">'DAY 8'!$N11</f>
        <v>5</v>
      </c>
      <c r="L4">
        <f ca="1">'DAY 8'!$N11</f>
        <v>5</v>
      </c>
      <c r="M4">
        <f t="shared" ca="1" si="0"/>
        <v>170</v>
      </c>
      <c r="N4" s="103">
        <f t="shared" ca="1" si="1"/>
        <v>0.17171717171717171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7"/>
  <sheetViews>
    <sheetView showGridLines="0" zoomScaleNormal="100" workbookViewId="0">
      <selection activeCell="J23" sqref="J23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151</v>
      </c>
      <c r="G1"/>
      <c r="H1"/>
    </row>
    <row r="2" spans="1:10" x14ac:dyDescent="0.3">
      <c r="A2" s="70"/>
      <c r="B2" s="159">
        <v>2</v>
      </c>
      <c r="C2" s="159"/>
      <c r="E2" s="134" t="s">
        <v>150</v>
      </c>
      <c r="G2"/>
      <c r="H2"/>
    </row>
    <row r="3" spans="1:10" x14ac:dyDescent="0.3">
      <c r="A3" s="70"/>
      <c r="B3" s="159"/>
      <c r="C3" s="159"/>
      <c r="E3" s="135" t="s">
        <v>132</v>
      </c>
      <c r="G3"/>
      <c r="H3"/>
    </row>
    <row r="4" spans="1:10" x14ac:dyDescent="0.3">
      <c r="A4" s="71"/>
      <c r="B4" s="159"/>
      <c r="C4" s="159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60" t="s">
        <v>4</v>
      </c>
      <c r="C6" s="160"/>
      <c r="D6" s="53" t="s">
        <v>5</v>
      </c>
      <c r="E6" s="126" t="s">
        <v>6</v>
      </c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37" t="s">
        <v>153</v>
      </c>
      <c r="G7"/>
      <c r="H7" t="s">
        <v>100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35</v>
      </c>
      <c r="E8" s="139" t="s">
        <v>93</v>
      </c>
      <c r="G8"/>
      <c r="H8" t="s">
        <v>101</v>
      </c>
      <c r="I8" t="s">
        <v>101</v>
      </c>
      <c r="J8">
        <f>SUMIF(H$7:H$16,"=p",D$7:D$16)</f>
        <v>80</v>
      </c>
    </row>
    <row r="9" spans="1:10" ht="25.2" customHeight="1" x14ac:dyDescent="0.3">
      <c r="A9" s="79"/>
      <c r="B9" s="104">
        <f t="shared" ref="B9:B16" si="0">B8+TIME(0,D8,0)</f>
        <v>0.44791666666666669</v>
      </c>
      <c r="C9" s="104">
        <f t="shared" ref="C9:C16" si="1">C8+TIME(0,D8,0)</f>
        <v>0.53125</v>
      </c>
      <c r="D9" s="111">
        <v>15</v>
      </c>
      <c r="E9" s="140" t="s">
        <v>144</v>
      </c>
      <c r="G9"/>
      <c r="H9" t="s">
        <v>101</v>
      </c>
      <c r="I9" t="s">
        <v>99</v>
      </c>
      <c r="J9">
        <f>SUMIF(H$7:H$16,"=t",D$7:D$16)</f>
        <v>0</v>
      </c>
    </row>
    <row r="10" spans="1:10" x14ac:dyDescent="0.3">
      <c r="B10" s="104">
        <f t="shared" si="0"/>
        <v>0.45833333333333337</v>
      </c>
      <c r="C10" s="104">
        <f t="shared" si="1"/>
        <v>0.54166666666666663</v>
      </c>
      <c r="D10" s="107"/>
      <c r="E10" s="141" t="s">
        <v>21</v>
      </c>
      <c r="G10"/>
      <c r="H10" t="s">
        <v>101</v>
      </c>
      <c r="I10" s="79" t="s">
        <v>100</v>
      </c>
      <c r="J10">
        <f>SUMIF(H$7:H$16,"=a",D$7:D$16)</f>
        <v>30</v>
      </c>
    </row>
    <row r="11" spans="1:10" x14ac:dyDescent="0.3">
      <c r="B11" s="104">
        <f t="shared" si="0"/>
        <v>0.45833333333333337</v>
      </c>
      <c r="C11" s="104">
        <f t="shared" si="1"/>
        <v>0.54166666666666663</v>
      </c>
      <c r="D11" s="122">
        <v>30</v>
      </c>
      <c r="E11" s="141" t="s">
        <v>22</v>
      </c>
      <c r="G11"/>
      <c r="H11" t="s">
        <v>101</v>
      </c>
    </row>
    <row r="12" spans="1:10" x14ac:dyDescent="0.3">
      <c r="B12" s="104">
        <f t="shared" si="0"/>
        <v>0.47916666666666669</v>
      </c>
      <c r="C12" s="104">
        <f t="shared" si="1"/>
        <v>0.5625</v>
      </c>
      <c r="D12" s="122"/>
      <c r="E12" s="141" t="s">
        <v>135</v>
      </c>
      <c r="G12"/>
      <c r="H12" t="s">
        <v>101</v>
      </c>
    </row>
    <row r="13" spans="1:10" x14ac:dyDescent="0.3">
      <c r="B13" s="104">
        <f t="shared" si="0"/>
        <v>0.47916666666666669</v>
      </c>
      <c r="C13" s="104">
        <f t="shared" si="1"/>
        <v>0.5625</v>
      </c>
      <c r="D13" s="52"/>
      <c r="E13" s="142" t="s">
        <v>124</v>
      </c>
      <c r="G13"/>
      <c r="H13" t="s">
        <v>101</v>
      </c>
    </row>
    <row r="14" spans="1:10" ht="28.8" x14ac:dyDescent="0.3">
      <c r="B14" s="104">
        <f t="shared" si="0"/>
        <v>0.47916666666666669</v>
      </c>
      <c r="C14" s="104">
        <f t="shared" si="1"/>
        <v>0.5625</v>
      </c>
      <c r="D14" s="158">
        <v>10</v>
      </c>
      <c r="E14" s="157" t="s">
        <v>145</v>
      </c>
      <c r="G14"/>
      <c r="H14" s="79" t="s">
        <v>100</v>
      </c>
      <c r="I14" s="79"/>
      <c r="J14" s="79"/>
    </row>
    <row r="15" spans="1:10" x14ac:dyDescent="0.3">
      <c r="B15" s="104">
        <f t="shared" si="0"/>
        <v>0.4861111111111111</v>
      </c>
      <c r="C15" s="104">
        <f t="shared" si="1"/>
        <v>0.56944444444444442</v>
      </c>
      <c r="D15" s="1">
        <v>5</v>
      </c>
      <c r="E15" s="138" t="s">
        <v>133</v>
      </c>
      <c r="G15"/>
      <c r="H15" s="79" t="s">
        <v>100</v>
      </c>
      <c r="I15" s="79"/>
      <c r="J15" s="79"/>
    </row>
    <row r="16" spans="1:10" x14ac:dyDescent="0.3">
      <c r="B16" s="104">
        <f t="shared" si="0"/>
        <v>0.48958333333333331</v>
      </c>
      <c r="C16" s="104">
        <f t="shared" si="1"/>
        <v>0.57291666666666663</v>
      </c>
      <c r="D16" s="73">
        <v>5</v>
      </c>
      <c r="E16" s="137" t="s">
        <v>95</v>
      </c>
      <c r="G16"/>
      <c r="H16" s="79" t="s">
        <v>100</v>
      </c>
      <c r="I16" s="79"/>
      <c r="J16" s="79"/>
    </row>
    <row r="17" spans="1:10" ht="16.8" hidden="1" customHeight="1" x14ac:dyDescent="0.3">
      <c r="A17" s="10"/>
      <c r="B17" s="68"/>
      <c r="C17" s="68" t="s">
        <v>14</v>
      </c>
      <c r="D17" s="10">
        <f>SUM($D7:$D16)</f>
        <v>110</v>
      </c>
      <c r="G17"/>
      <c r="H17" s="79"/>
      <c r="I17" s="79"/>
      <c r="J17" s="79"/>
    </row>
    <row r="18" spans="1:10" x14ac:dyDescent="0.3">
      <c r="A18" s="10"/>
      <c r="B18" s="68"/>
      <c r="C18" s="68"/>
      <c r="D18" s="10"/>
      <c r="G18"/>
      <c r="H18"/>
    </row>
    <row r="19" spans="1:10" x14ac:dyDescent="0.3">
      <c r="D19" s="113" t="s">
        <v>88</v>
      </c>
      <c r="E19" s="113"/>
      <c r="G19"/>
      <c r="H19"/>
    </row>
    <row r="20" spans="1:10" x14ac:dyDescent="0.3">
      <c r="G20"/>
      <c r="H20"/>
    </row>
    <row r="21" spans="1:10" x14ac:dyDescent="0.3">
      <c r="D21" s="88" t="s">
        <v>126</v>
      </c>
      <c r="G21"/>
      <c r="H21"/>
    </row>
    <row r="22" spans="1:10" x14ac:dyDescent="0.3">
      <c r="G22"/>
      <c r="H22"/>
    </row>
    <row r="23" spans="1:10" x14ac:dyDescent="0.3">
      <c r="G23"/>
      <c r="H23"/>
    </row>
    <row r="24" spans="1:10" x14ac:dyDescent="0.3">
      <c r="G24"/>
      <c r="H24"/>
    </row>
    <row r="25" spans="1:10" x14ac:dyDescent="0.3">
      <c r="G25"/>
      <c r="H25"/>
    </row>
    <row r="26" spans="1:10" x14ac:dyDescent="0.3">
      <c r="G26"/>
      <c r="H26"/>
    </row>
    <row r="27" spans="1:10" x14ac:dyDescent="0.3">
      <c r="G27"/>
      <c r="H27"/>
    </row>
    <row r="28" spans="1:10" x14ac:dyDescent="0.3">
      <c r="G28"/>
      <c r="H28"/>
    </row>
    <row r="29" spans="1:10" x14ac:dyDescent="0.3">
      <c r="G29"/>
      <c r="H29"/>
    </row>
    <row r="30" spans="1:10" x14ac:dyDescent="0.3">
      <c r="G30"/>
      <c r="H30"/>
    </row>
    <row r="31" spans="1:10" x14ac:dyDescent="0.3">
      <c r="G31"/>
      <c r="H31"/>
    </row>
    <row r="32" spans="1:10" x14ac:dyDescent="0.3">
      <c r="G32"/>
      <c r="H32"/>
    </row>
    <row r="33" spans="1:19" x14ac:dyDescent="0.3">
      <c r="A33" s="70"/>
      <c r="B33" s="159">
        <v>2</v>
      </c>
      <c r="C33" s="159"/>
      <c r="D33" s="2" t="s">
        <v>86</v>
      </c>
      <c r="E33" s="2"/>
      <c r="F33" s="6"/>
      <c r="G33" s="6"/>
      <c r="H33"/>
    </row>
    <row r="34" spans="1:19" x14ac:dyDescent="0.3">
      <c r="A34" s="70"/>
      <c r="B34" s="159"/>
      <c r="C34" s="159"/>
      <c r="D34" s="8" t="s">
        <v>87</v>
      </c>
      <c r="E34" s="8"/>
      <c r="F34" s="6"/>
      <c r="G34" s="6"/>
      <c r="H34"/>
    </row>
    <row r="35" spans="1:19" x14ac:dyDescent="0.3">
      <c r="A35" s="71"/>
      <c r="B35" s="159"/>
      <c r="C35" s="159"/>
      <c r="D35" s="24" t="s">
        <v>2</v>
      </c>
      <c r="E35" s="24"/>
      <c r="G35"/>
      <c r="H35"/>
    </row>
    <row r="36" spans="1:19" ht="14.4" customHeight="1" x14ac:dyDescent="0.3">
      <c r="A36" t="s">
        <v>112</v>
      </c>
    </row>
    <row r="37" spans="1:19" ht="14.4" customHeight="1" x14ac:dyDescent="0.3">
      <c r="A37" t="s">
        <v>114</v>
      </c>
      <c r="E37" s="10" t="s">
        <v>3</v>
      </c>
      <c r="G37"/>
      <c r="H37"/>
      <c r="Q37" t="s">
        <v>98</v>
      </c>
    </row>
    <row r="38" spans="1:19" ht="14.4" customHeight="1" x14ac:dyDescent="0.3">
      <c r="B38" s="160" t="s">
        <v>4</v>
      </c>
      <c r="C38" s="160"/>
      <c r="D38" s="53" t="s">
        <v>5</v>
      </c>
      <c r="E38" s="126" t="s">
        <v>6</v>
      </c>
      <c r="F38" s="78"/>
      <c r="G38" s="167"/>
      <c r="H38" s="167"/>
      <c r="I38" s="78"/>
      <c r="J38" s="78"/>
      <c r="L38" s="167"/>
      <c r="M38" s="167"/>
      <c r="N38" s="78"/>
      <c r="O38" s="78"/>
    </row>
    <row r="39" spans="1:19" x14ac:dyDescent="0.3">
      <c r="B39" s="59">
        <v>0.41666666666666669</v>
      </c>
      <c r="C39" s="59">
        <v>0.5</v>
      </c>
      <c r="D39" s="58">
        <v>15</v>
      </c>
      <c r="E39" s="116" t="s">
        <v>81</v>
      </c>
      <c r="G39"/>
      <c r="H39"/>
      <c r="Q39" t="s">
        <v>100</v>
      </c>
    </row>
    <row r="40" spans="1:19" x14ac:dyDescent="0.3">
      <c r="B40" s="66">
        <f>B39+TIME(0,$D39,0)</f>
        <v>0.42708333333333337</v>
      </c>
      <c r="C40" s="66">
        <f>C39+TIME(0,$D39,0)</f>
        <v>0.51041666666666663</v>
      </c>
      <c r="D40" s="58">
        <v>5</v>
      </c>
      <c r="E40" s="117" t="s">
        <v>92</v>
      </c>
      <c r="G40"/>
      <c r="H40"/>
      <c r="Q40" t="s">
        <v>100</v>
      </c>
    </row>
    <row r="41" spans="1:19" x14ac:dyDescent="0.3">
      <c r="B41" s="67"/>
      <c r="C41" s="67"/>
      <c r="D41" s="67"/>
      <c r="E41" s="62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1:19" x14ac:dyDescent="0.3">
      <c r="B42" s="86"/>
      <c r="C42" s="86"/>
      <c r="E42" s="46" t="s">
        <v>9</v>
      </c>
      <c r="G42"/>
      <c r="H42"/>
    </row>
    <row r="43" spans="1:19" s="79" customFormat="1" ht="30" customHeight="1" x14ac:dyDescent="0.3">
      <c r="B43" s="104">
        <f>B40+TIME(0,$D40,0)</f>
        <v>0.43055555555555558</v>
      </c>
      <c r="C43" s="104">
        <f>C40+TIME(0,$D40,0)</f>
        <v>0.51388888888888884</v>
      </c>
      <c r="D43" s="111">
        <v>30</v>
      </c>
      <c r="E43" s="118" t="s">
        <v>93</v>
      </c>
      <c r="Q43" s="79" t="s">
        <v>101</v>
      </c>
    </row>
    <row r="44" spans="1:19" s="79" customFormat="1" ht="30" customHeight="1" x14ac:dyDescent="0.3">
      <c r="B44" s="104">
        <f>B43+TIME(0,$D43,0)</f>
        <v>0.4513888888888889</v>
      </c>
      <c r="C44" s="104">
        <f>C43+TIME(0,$D43,0)</f>
        <v>0.53472222222222221</v>
      </c>
      <c r="D44" s="111">
        <v>20</v>
      </c>
      <c r="E44" s="119" t="s">
        <v>123</v>
      </c>
      <c r="Q44" s="79" t="s">
        <v>101</v>
      </c>
    </row>
    <row r="45" spans="1:19" x14ac:dyDescent="0.3">
      <c r="B45" s="120"/>
      <c r="C45" s="120"/>
      <c r="D45" s="107"/>
      <c r="E45" s="115" t="s">
        <v>21</v>
      </c>
      <c r="F45" s="10"/>
      <c r="H45" s="62"/>
      <c r="I45" s="10"/>
      <c r="J45" s="10"/>
      <c r="L45" s="62"/>
      <c r="M45" s="62"/>
      <c r="N45" s="10"/>
      <c r="O45" s="114"/>
      <c r="R45" t="s">
        <v>101</v>
      </c>
      <c r="S45">
        <f>SUMIF(Q$39:Q$51,"=p",D$39:D$51)</f>
        <v>70</v>
      </c>
    </row>
    <row r="46" spans="1:19" x14ac:dyDescent="0.3">
      <c r="B46" s="121">
        <f>B44+TIME(0,$D44,0)</f>
        <v>0.46527777777777779</v>
      </c>
      <c r="C46" s="121">
        <f>C44+TIME(0,$D44,0)</f>
        <v>0.54861111111111105</v>
      </c>
      <c r="D46" s="122">
        <v>20</v>
      </c>
      <c r="E46" s="115" t="s">
        <v>22</v>
      </c>
      <c r="F46" s="10"/>
      <c r="G46" s="62"/>
      <c r="H46" s="62"/>
      <c r="I46" s="10"/>
      <c r="J46" s="10"/>
      <c r="L46" s="62"/>
      <c r="M46" s="62"/>
      <c r="N46" s="10"/>
      <c r="O46" s="10"/>
      <c r="Q46" t="s">
        <v>101</v>
      </c>
      <c r="R46" t="s">
        <v>99</v>
      </c>
      <c r="S46">
        <f>SUMIF(Q$39:Q$51,"=T",D$39:D$51)</f>
        <v>0</v>
      </c>
    </row>
    <row r="47" spans="1:19" x14ac:dyDescent="0.3">
      <c r="B47" s="66"/>
      <c r="C47" s="66"/>
      <c r="D47" s="52"/>
      <c r="E47" s="47" t="s">
        <v>124</v>
      </c>
      <c r="F47" s="10"/>
      <c r="G47" s="62"/>
      <c r="H47" s="62"/>
      <c r="I47" s="10"/>
      <c r="J47" s="10"/>
      <c r="L47" s="62"/>
      <c r="M47" s="62"/>
      <c r="N47" s="10"/>
      <c r="O47" s="10"/>
      <c r="R47" t="s">
        <v>100</v>
      </c>
      <c r="S47">
        <f>SUMIF(Q$39:Q$51,"=A",D$39:D$51)</f>
        <v>40</v>
      </c>
    </row>
    <row r="48" spans="1:19" x14ac:dyDescent="0.3">
      <c r="B48" s="64"/>
      <c r="C48" s="64"/>
      <c r="D48" s="11"/>
      <c r="E48" s="4"/>
      <c r="F48" s="10"/>
      <c r="I48" s="10"/>
      <c r="J48" s="10"/>
    </row>
    <row r="49" spans="1:17" ht="14.4" customHeight="1" x14ac:dyDescent="0.3">
      <c r="B49" s="65"/>
      <c r="C49" s="65"/>
      <c r="D49" s="10"/>
      <c r="E49" s="4" t="s">
        <v>11</v>
      </c>
      <c r="G49"/>
      <c r="H49"/>
      <c r="J49" s="10"/>
    </row>
    <row r="50" spans="1:17" ht="14.4" customHeight="1" x14ac:dyDescent="0.3">
      <c r="B50" s="66">
        <f>B46+TIME(0,D46,0)</f>
        <v>0.47916666666666669</v>
      </c>
      <c r="C50" s="66">
        <f>C46+TIME(0,D46,0)</f>
        <v>0.56249999999999989</v>
      </c>
      <c r="D50" s="74">
        <v>15</v>
      </c>
      <c r="E50" s="116" t="s">
        <v>58</v>
      </c>
      <c r="G50"/>
      <c r="H50"/>
      <c r="Q50" t="s">
        <v>100</v>
      </c>
    </row>
    <row r="51" spans="1:17" x14ac:dyDescent="0.3">
      <c r="B51" s="66">
        <f t="shared" ref="B51:C51" si="2">B50+TIME(0,$D50,0)</f>
        <v>0.48958333333333337</v>
      </c>
      <c r="C51" s="66">
        <f t="shared" si="2"/>
        <v>0.57291666666666652</v>
      </c>
      <c r="D51" s="73">
        <v>5</v>
      </c>
      <c r="E51" s="116" t="s">
        <v>95</v>
      </c>
      <c r="G51"/>
      <c r="H51"/>
      <c r="Q51" t="s">
        <v>100</v>
      </c>
    </row>
    <row r="52" spans="1:17" ht="14.4" hidden="1" customHeight="1" x14ac:dyDescent="0.3">
      <c r="A52" s="10"/>
      <c r="B52" s="68"/>
      <c r="C52" s="68" t="s">
        <v>14</v>
      </c>
      <c r="D52" s="10">
        <f>SUM($D39,D45:D47,$D50:$D51)</f>
        <v>55</v>
      </c>
      <c r="I52" s="10">
        <f>SUM($D39,I45:I47,$D50:$D51)</f>
        <v>35</v>
      </c>
      <c r="N52" s="10">
        <f>SUM($D39,N45:N47,$D50:$D51)</f>
        <v>35</v>
      </c>
    </row>
    <row r="53" spans="1:17" x14ac:dyDescent="0.3">
      <c r="A53" s="10"/>
      <c r="B53" s="68"/>
      <c r="C53" s="68"/>
      <c r="D53" s="10"/>
      <c r="I53" s="10"/>
      <c r="N53" s="10"/>
    </row>
    <row r="54" spans="1:17" x14ac:dyDescent="0.3">
      <c r="D54" s="113" t="s">
        <v>88</v>
      </c>
      <c r="E54" s="113"/>
      <c r="G54"/>
      <c r="H54"/>
    </row>
    <row r="57" spans="1:17" s="86" customFormat="1" x14ac:dyDescent="0.3">
      <c r="B57" s="14"/>
      <c r="C57" s="14"/>
    </row>
    <row r="58" spans="1:17" x14ac:dyDescent="0.3">
      <c r="A58" t="s">
        <v>116</v>
      </c>
    </row>
    <row r="59" spans="1:17" x14ac:dyDescent="0.3">
      <c r="A59" s="70"/>
      <c r="B59" s="159">
        <v>2</v>
      </c>
      <c r="C59" s="159"/>
      <c r="D59" s="2" t="s">
        <v>86</v>
      </c>
      <c r="E59" s="2"/>
      <c r="F59" s="6"/>
      <c r="G59" s="6"/>
      <c r="H59"/>
    </row>
    <row r="60" spans="1:17" x14ac:dyDescent="0.3">
      <c r="A60" s="70"/>
      <c r="B60" s="159"/>
      <c r="C60" s="159"/>
      <c r="D60" s="8" t="s">
        <v>87</v>
      </c>
      <c r="E60" s="8"/>
      <c r="F60" s="6"/>
      <c r="G60" s="6"/>
      <c r="H60"/>
    </row>
    <row r="61" spans="1:17" x14ac:dyDescent="0.3">
      <c r="A61" s="71"/>
      <c r="B61" s="159"/>
      <c r="C61" s="159"/>
      <c r="D61" s="24" t="s">
        <v>2</v>
      </c>
      <c r="E61" s="24"/>
      <c r="G61"/>
      <c r="H61"/>
    </row>
    <row r="62" spans="1:17" ht="14.4" customHeight="1" x14ac:dyDescent="0.3">
      <c r="A62" t="s">
        <v>112</v>
      </c>
    </row>
    <row r="63" spans="1:17" ht="14.4" customHeight="1" x14ac:dyDescent="0.3">
      <c r="A63" t="s">
        <v>114</v>
      </c>
      <c r="E63" s="162" t="s">
        <v>3</v>
      </c>
      <c r="F63" s="162"/>
      <c r="G63" s="162"/>
      <c r="H63" s="162"/>
      <c r="I63" s="162"/>
      <c r="Q63" t="s">
        <v>98</v>
      </c>
    </row>
    <row r="64" spans="1:17" ht="14.4" customHeight="1" x14ac:dyDescent="0.3">
      <c r="B64" s="160" t="s">
        <v>4</v>
      </c>
      <c r="C64" s="160"/>
      <c r="D64" s="53" t="s">
        <v>5</v>
      </c>
      <c r="E64" s="13" t="s">
        <v>6</v>
      </c>
      <c r="F64" s="12"/>
      <c r="G64" s="164" t="s">
        <v>4</v>
      </c>
      <c r="H64" s="165"/>
      <c r="I64" s="13" t="s">
        <v>5</v>
      </c>
      <c r="J64" s="13" t="s">
        <v>6</v>
      </c>
      <c r="L64" s="164" t="s">
        <v>4</v>
      </c>
      <c r="M64" s="165"/>
      <c r="N64" s="13" t="s">
        <v>5</v>
      </c>
      <c r="O64" s="13" t="s">
        <v>6</v>
      </c>
    </row>
    <row r="65" spans="1:19" x14ac:dyDescent="0.3">
      <c r="B65" s="59">
        <v>0.41666666666666669</v>
      </c>
      <c r="C65" s="59">
        <v>0.5</v>
      </c>
      <c r="D65" s="58">
        <v>15</v>
      </c>
      <c r="E65" s="171" t="s">
        <v>81</v>
      </c>
      <c r="F65" s="172"/>
      <c r="G65" s="172"/>
      <c r="H65" s="172"/>
      <c r="I65" s="172"/>
      <c r="J65" s="172"/>
      <c r="K65" s="172"/>
      <c r="L65" s="172"/>
      <c r="M65" s="172"/>
      <c r="N65" s="172"/>
      <c r="O65" s="173"/>
      <c r="Q65" t="s">
        <v>100</v>
      </c>
    </row>
    <row r="66" spans="1:19" x14ac:dyDescent="0.3">
      <c r="C66" s="11"/>
      <c r="D66" s="11"/>
      <c r="E66" s="4"/>
      <c r="F66" s="4"/>
      <c r="G66" s="4"/>
      <c r="H66" s="4"/>
      <c r="I66" s="4"/>
      <c r="J66" s="4"/>
      <c r="M66" s="67"/>
      <c r="N66" s="67"/>
    </row>
    <row r="67" spans="1:19" s="23" customFormat="1" ht="15.6" customHeight="1" x14ac:dyDescent="0.3">
      <c r="B67" s="10"/>
      <c r="C67" s="10"/>
      <c r="D67" s="10"/>
      <c r="E67" s="162" t="s">
        <v>9</v>
      </c>
      <c r="F67" s="162"/>
      <c r="G67" s="162"/>
      <c r="H67" s="162"/>
      <c r="I67" s="162"/>
      <c r="J67" s="4"/>
      <c r="K67"/>
      <c r="L67"/>
      <c r="M67" s="67"/>
      <c r="N67" s="67"/>
      <c r="O67"/>
      <c r="Q67"/>
      <c r="R67"/>
      <c r="S67"/>
    </row>
    <row r="68" spans="1:19" ht="15.6" x14ac:dyDescent="0.3">
      <c r="B68" s="166" t="s">
        <v>16</v>
      </c>
      <c r="C68" s="166"/>
      <c r="D68" s="166"/>
      <c r="E68" s="166"/>
      <c r="F68" s="22"/>
      <c r="G68" s="166" t="s">
        <v>17</v>
      </c>
      <c r="H68" s="166"/>
      <c r="I68" s="166"/>
      <c r="J68" s="166"/>
      <c r="K68" s="23"/>
      <c r="L68" s="166" t="s">
        <v>53</v>
      </c>
      <c r="M68" s="166"/>
      <c r="N68" s="166"/>
      <c r="O68" s="166"/>
    </row>
    <row r="69" spans="1:19" x14ac:dyDescent="0.3">
      <c r="B69" s="66">
        <f>B65+TIME(0,$D65,0)</f>
        <v>0.42708333333333337</v>
      </c>
      <c r="C69" s="66">
        <f>C65+TIME(0,$D65,0)</f>
        <v>0.51041666666666663</v>
      </c>
      <c r="D69" s="52">
        <v>20</v>
      </c>
      <c r="E69" s="47" t="s">
        <v>18</v>
      </c>
      <c r="F69" s="4"/>
      <c r="G69" s="66">
        <f>B65+TIME(0,$D65,0)</f>
        <v>0.42708333333333337</v>
      </c>
      <c r="H69" s="66">
        <f>C65+TIME(0,$D65,0)</f>
        <v>0.51041666666666663</v>
      </c>
      <c r="I69" s="58">
        <v>20</v>
      </c>
      <c r="J69" s="47" t="s">
        <v>18</v>
      </c>
      <c r="L69" s="66">
        <f>B65+TIME(0,$D65,0)</f>
        <v>0.42708333333333337</v>
      </c>
      <c r="M69" s="66">
        <f>C65+TIME(0,$D65,0)</f>
        <v>0.51041666666666663</v>
      </c>
      <c r="N69" s="58">
        <v>30</v>
      </c>
      <c r="O69" s="49" t="s">
        <v>20</v>
      </c>
      <c r="Q69" t="s">
        <v>101</v>
      </c>
      <c r="R69" t="s">
        <v>101</v>
      </c>
      <c r="S69">
        <f>SUMIF(Q$65:Q$77,"=p",D$65:D$77)</f>
        <v>35</v>
      </c>
    </row>
    <row r="70" spans="1:19" x14ac:dyDescent="0.3">
      <c r="B70" s="66">
        <f>B69+TIME(0,$D69,0)</f>
        <v>0.44097222222222227</v>
      </c>
      <c r="C70" s="66">
        <f>C69+TIME(0,$D69,0)</f>
        <v>0.52430555555555547</v>
      </c>
      <c r="D70" s="1">
        <v>5</v>
      </c>
      <c r="E70" s="25" t="s">
        <v>21</v>
      </c>
      <c r="F70" s="4"/>
      <c r="G70" s="66">
        <f>G69+TIME(0,$I69,0)</f>
        <v>0.44097222222222227</v>
      </c>
      <c r="H70" s="66">
        <f>H69+TIME(0,$I69,0)</f>
        <v>0.52430555555555547</v>
      </c>
      <c r="I70" s="58">
        <v>15</v>
      </c>
      <c r="J70" s="25" t="s">
        <v>89</v>
      </c>
      <c r="L70" s="66">
        <f>L69+TIME(0,$N69,0)</f>
        <v>0.44791666666666669</v>
      </c>
      <c r="M70" s="66">
        <f>M69+TIME(0,$N69,0)</f>
        <v>0.53125</v>
      </c>
      <c r="N70" s="58">
        <v>15</v>
      </c>
      <c r="O70" s="25" t="s">
        <v>18</v>
      </c>
      <c r="Q70" t="s">
        <v>101</v>
      </c>
      <c r="R70" t="s">
        <v>99</v>
      </c>
      <c r="S70">
        <f>SUMIF(Q$65:Q$77,"=T",D$65:D$77)</f>
        <v>35</v>
      </c>
    </row>
    <row r="71" spans="1:19" x14ac:dyDescent="0.3">
      <c r="B71" s="66">
        <f t="shared" ref="B71:B77" si="3">B70+TIME(0,$D70,0)</f>
        <v>0.44444444444444448</v>
      </c>
      <c r="C71" s="66">
        <f t="shared" ref="C71:C77" si="4">C70+TIME(0,$D70,0)</f>
        <v>0.52777777777777768</v>
      </c>
      <c r="D71" s="1">
        <v>10</v>
      </c>
      <c r="E71" s="48" t="s">
        <v>22</v>
      </c>
      <c r="F71" s="4"/>
      <c r="G71" s="66">
        <f t="shared" ref="G71:G73" si="5">G70+TIME(0,$I70,0)</f>
        <v>0.45138888888888895</v>
      </c>
      <c r="H71" s="66">
        <f t="shared" ref="H71:H73" si="6">H70+TIME(0,$I70,0)</f>
        <v>0.5347222222222221</v>
      </c>
      <c r="I71" s="58">
        <v>20</v>
      </c>
      <c r="J71" s="25" t="s">
        <v>90</v>
      </c>
      <c r="L71" s="66">
        <f t="shared" ref="L71:L73" si="7">L70+TIME(0,$N70,0)</f>
        <v>0.45833333333333337</v>
      </c>
      <c r="M71" s="66">
        <f t="shared" ref="M71:M73" si="8">M70+TIME(0,$N70,0)</f>
        <v>0.54166666666666663</v>
      </c>
      <c r="N71" s="58">
        <v>5</v>
      </c>
      <c r="O71" s="25" t="s">
        <v>21</v>
      </c>
      <c r="Q71" t="s">
        <v>101</v>
      </c>
      <c r="R71" t="s">
        <v>100</v>
      </c>
      <c r="S71">
        <f>SUMIF(Q$65:Q$77,"=A",D$65:D$77)</f>
        <v>40</v>
      </c>
    </row>
    <row r="72" spans="1:19" x14ac:dyDescent="0.3">
      <c r="B72" s="66">
        <f t="shared" si="3"/>
        <v>0.4513888888888889</v>
      </c>
      <c r="C72" s="66">
        <f t="shared" si="4"/>
        <v>0.5347222222222221</v>
      </c>
      <c r="D72" s="1">
        <v>15</v>
      </c>
      <c r="E72" s="25" t="s">
        <v>89</v>
      </c>
      <c r="F72" s="4"/>
      <c r="G72" s="66">
        <f t="shared" si="5"/>
        <v>0.46527777777777785</v>
      </c>
      <c r="H72" s="66">
        <f t="shared" si="6"/>
        <v>0.54861111111111094</v>
      </c>
      <c r="I72" s="58">
        <v>5</v>
      </c>
      <c r="J72" s="25" t="s">
        <v>21</v>
      </c>
      <c r="L72" s="66">
        <f t="shared" si="7"/>
        <v>0.46180555555555558</v>
      </c>
      <c r="M72" s="66">
        <f t="shared" si="8"/>
        <v>0.54513888888888884</v>
      </c>
      <c r="N72" s="58">
        <v>5</v>
      </c>
      <c r="O72" s="48" t="s">
        <v>22</v>
      </c>
      <c r="Q72" t="s">
        <v>99</v>
      </c>
    </row>
    <row r="73" spans="1:19" x14ac:dyDescent="0.3">
      <c r="B73" s="66">
        <f t="shared" si="3"/>
        <v>0.46180555555555558</v>
      </c>
      <c r="C73" s="66">
        <f t="shared" si="4"/>
        <v>0.54513888888888873</v>
      </c>
      <c r="D73" s="1">
        <v>20</v>
      </c>
      <c r="E73" s="25" t="s">
        <v>90</v>
      </c>
      <c r="F73" s="4"/>
      <c r="G73" s="66">
        <f t="shared" si="5"/>
        <v>0.46875000000000006</v>
      </c>
      <c r="H73" s="66">
        <f t="shared" si="6"/>
        <v>0.55208333333333315</v>
      </c>
      <c r="I73" s="58">
        <v>10</v>
      </c>
      <c r="J73" s="48" t="s">
        <v>22</v>
      </c>
      <c r="L73" s="66">
        <f t="shared" si="7"/>
        <v>0.46527777777777779</v>
      </c>
      <c r="M73" s="66">
        <f t="shared" si="8"/>
        <v>0.54861111111111105</v>
      </c>
      <c r="N73" s="58">
        <v>15</v>
      </c>
      <c r="O73" s="25" t="s">
        <v>89</v>
      </c>
      <c r="Q73" t="s">
        <v>99</v>
      </c>
    </row>
    <row r="74" spans="1:19" x14ac:dyDescent="0.3">
      <c r="B74" s="64"/>
      <c r="C74" s="64"/>
      <c r="D74" s="11"/>
      <c r="E74" s="4"/>
      <c r="F74" s="4"/>
      <c r="G74" s="4"/>
      <c r="H74" s="7"/>
      <c r="I74" s="7"/>
      <c r="J74" s="7"/>
    </row>
    <row r="75" spans="1:19" ht="14.4" customHeight="1" x14ac:dyDescent="0.3">
      <c r="B75" s="65"/>
      <c r="C75" s="65"/>
      <c r="D75" s="10"/>
      <c r="E75" s="174" t="s">
        <v>11</v>
      </c>
      <c r="F75" s="174"/>
      <c r="G75" s="174"/>
      <c r="H75" s="174"/>
      <c r="I75" s="174"/>
      <c r="J75" s="4"/>
    </row>
    <row r="76" spans="1:19" ht="14.4" customHeight="1" x14ac:dyDescent="0.3">
      <c r="B76" s="66">
        <f>B73+TIME(0,$D73,0)</f>
        <v>0.47569444444444448</v>
      </c>
      <c r="C76" s="66">
        <f>C73+TIME(0,$D73,0)</f>
        <v>0.55902777777777757</v>
      </c>
      <c r="D76" s="74">
        <v>20</v>
      </c>
      <c r="E76" s="163" t="s">
        <v>58</v>
      </c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Q76" t="s">
        <v>100</v>
      </c>
    </row>
    <row r="77" spans="1:19" x14ac:dyDescent="0.3">
      <c r="B77" s="66">
        <f t="shared" si="3"/>
        <v>0.48958333333333337</v>
      </c>
      <c r="C77" s="66">
        <f t="shared" si="4"/>
        <v>0.57291666666666641</v>
      </c>
      <c r="D77" s="73">
        <v>5</v>
      </c>
      <c r="E77" s="171" t="s">
        <v>95</v>
      </c>
      <c r="F77" s="172"/>
      <c r="G77" s="172"/>
      <c r="H77" s="172"/>
      <c r="I77" s="172"/>
      <c r="J77" s="172"/>
      <c r="K77" s="172"/>
      <c r="L77" s="172"/>
      <c r="M77" s="172"/>
      <c r="N77" s="172"/>
      <c r="O77" s="173"/>
      <c r="Q77" t="s">
        <v>100</v>
      </c>
    </row>
    <row r="78" spans="1:19" hidden="1" x14ac:dyDescent="0.3">
      <c r="A78" s="10"/>
      <c r="B78" s="68"/>
      <c r="C78" s="68" t="s">
        <v>14</v>
      </c>
      <c r="D78" s="10">
        <f>SUM($D65,D69:D73,$D76:$D77)</f>
        <v>110</v>
      </c>
      <c r="I78" s="10">
        <f>SUM($D65,I69:I73,$D76:$D77)</f>
        <v>110</v>
      </c>
      <c r="N78" s="10">
        <f>SUM($D65,N69:N73,$D76:$D77)</f>
        <v>110</v>
      </c>
    </row>
    <row r="79" spans="1:19" x14ac:dyDescent="0.3">
      <c r="A79" s="10"/>
      <c r="B79" s="68"/>
      <c r="C79" s="68"/>
      <c r="D79" s="10"/>
      <c r="I79" s="10"/>
      <c r="N79" s="10"/>
    </row>
    <row r="80" spans="1:19" x14ac:dyDescent="0.3">
      <c r="D80" s="161" t="s">
        <v>88</v>
      </c>
      <c r="E80" s="161"/>
      <c r="F80" s="161"/>
      <c r="G80" s="161"/>
      <c r="H80" s="161"/>
      <c r="I80" s="161"/>
      <c r="J80" s="161"/>
    </row>
    <row r="82" spans="1:15" x14ac:dyDescent="0.3">
      <c r="E82" t="s">
        <v>25</v>
      </c>
    </row>
    <row r="83" spans="1:15" x14ac:dyDescent="0.3">
      <c r="E83" t="s">
        <v>26</v>
      </c>
    </row>
    <row r="85" spans="1:15" s="86" customFormat="1" x14ac:dyDescent="0.3">
      <c r="B85" s="14"/>
      <c r="C85" s="14"/>
      <c r="G85" s="14"/>
      <c r="H85" s="14"/>
    </row>
    <row r="86" spans="1:15" x14ac:dyDescent="0.3">
      <c r="A86" t="s">
        <v>73</v>
      </c>
    </row>
    <row r="87" spans="1:15" x14ac:dyDescent="0.3">
      <c r="A87" s="10"/>
      <c r="C87"/>
      <c r="F87" s="10"/>
      <c r="H87"/>
    </row>
    <row r="89" spans="1:15" x14ac:dyDescent="0.3">
      <c r="B89" s="159">
        <v>2</v>
      </c>
      <c r="C89" s="159"/>
      <c r="D89" s="2" t="s">
        <v>0</v>
      </c>
      <c r="E89" s="2"/>
      <c r="F89" s="6"/>
      <c r="G89" s="6"/>
      <c r="H89"/>
    </row>
    <row r="90" spans="1:15" x14ac:dyDescent="0.3">
      <c r="B90" s="159"/>
      <c r="C90" s="159"/>
      <c r="D90" s="8" t="s">
        <v>1</v>
      </c>
      <c r="E90" s="8"/>
      <c r="F90" s="6"/>
      <c r="G90" s="6"/>
      <c r="H90"/>
    </row>
    <row r="91" spans="1:15" x14ac:dyDescent="0.3">
      <c r="B91" s="159"/>
      <c r="C91" s="159"/>
      <c r="D91" s="24" t="s">
        <v>2</v>
      </c>
      <c r="E91" s="24"/>
      <c r="G91"/>
      <c r="H91"/>
    </row>
    <row r="93" spans="1:15" x14ac:dyDescent="0.3">
      <c r="E93" s="162" t="s">
        <v>3</v>
      </c>
      <c r="F93" s="162"/>
      <c r="G93" s="162"/>
      <c r="H93" s="162"/>
      <c r="I93" s="162"/>
    </row>
    <row r="94" spans="1:15" x14ac:dyDescent="0.3">
      <c r="B94" s="160" t="s">
        <v>4</v>
      </c>
      <c r="C94" s="160"/>
      <c r="D94" s="53" t="s">
        <v>5</v>
      </c>
      <c r="E94" s="13" t="s">
        <v>6</v>
      </c>
      <c r="F94" s="12"/>
      <c r="G94" s="164" t="s">
        <v>4</v>
      </c>
      <c r="H94" s="165"/>
      <c r="I94" s="13" t="s">
        <v>5</v>
      </c>
      <c r="J94" s="13" t="s">
        <v>6</v>
      </c>
      <c r="L94" s="164" t="s">
        <v>4</v>
      </c>
      <c r="M94" s="165"/>
      <c r="N94" s="13" t="s">
        <v>5</v>
      </c>
      <c r="O94" s="13" t="s">
        <v>6</v>
      </c>
    </row>
    <row r="95" spans="1:15" x14ac:dyDescent="0.3">
      <c r="B95" s="9">
        <v>0.4236111111111111</v>
      </c>
      <c r="C95" s="9">
        <v>0.51388888888888895</v>
      </c>
      <c r="D95" s="58">
        <v>30</v>
      </c>
      <c r="E95" s="171" t="s">
        <v>15</v>
      </c>
      <c r="F95" s="172"/>
      <c r="G95" s="172"/>
      <c r="H95" s="172"/>
      <c r="I95" s="172"/>
      <c r="J95" s="172"/>
      <c r="K95" s="172"/>
      <c r="L95" s="172"/>
      <c r="M95" s="172"/>
      <c r="N95" s="172"/>
      <c r="O95" s="173"/>
    </row>
    <row r="96" spans="1:15" x14ac:dyDescent="0.3">
      <c r="C96" s="11"/>
      <c r="D96" s="11"/>
      <c r="E96" s="4"/>
      <c r="F96" s="4"/>
      <c r="G96" s="4"/>
      <c r="H96" s="4"/>
      <c r="I96" s="4"/>
      <c r="J96" s="4"/>
      <c r="M96" s="67"/>
      <c r="N96" s="67"/>
    </row>
    <row r="97" spans="2:15" x14ac:dyDescent="0.3">
      <c r="D97" s="10"/>
      <c r="E97" s="162" t="s">
        <v>9</v>
      </c>
      <c r="F97" s="162"/>
      <c r="G97" s="162"/>
      <c r="H97" s="162"/>
      <c r="I97" s="162"/>
      <c r="J97" s="4"/>
      <c r="M97" s="67"/>
      <c r="N97" s="67"/>
    </row>
    <row r="98" spans="2:15" ht="15.6" x14ac:dyDescent="0.3">
      <c r="B98" s="166" t="s">
        <v>16</v>
      </c>
      <c r="C98" s="166"/>
      <c r="D98" s="166"/>
      <c r="E98" s="166"/>
      <c r="F98" s="22"/>
      <c r="G98" s="166" t="s">
        <v>17</v>
      </c>
      <c r="H98" s="166"/>
      <c r="I98" s="166"/>
      <c r="J98" s="166"/>
      <c r="K98" s="23"/>
      <c r="L98" s="166" t="s">
        <v>53</v>
      </c>
      <c r="M98" s="166"/>
      <c r="N98" s="166"/>
      <c r="O98" s="166"/>
    </row>
    <row r="99" spans="2:15" x14ac:dyDescent="0.3">
      <c r="B99" s="66">
        <v>0.44444444444444442</v>
      </c>
      <c r="C99" s="66">
        <v>0.53472222222222221</v>
      </c>
      <c r="D99" s="52">
        <v>20</v>
      </c>
      <c r="E99" s="47" t="s">
        <v>18</v>
      </c>
      <c r="F99" s="4"/>
      <c r="G99" s="66">
        <v>0.44444444444444442</v>
      </c>
      <c r="H99" s="66">
        <v>0.53472222222222221</v>
      </c>
      <c r="I99" s="58">
        <v>20</v>
      </c>
      <c r="J99" s="47" t="s">
        <v>18</v>
      </c>
      <c r="L99" s="66">
        <v>0.44444444444444442</v>
      </c>
      <c r="M99" s="66">
        <v>0.53472222222222221</v>
      </c>
      <c r="N99" s="58">
        <v>30</v>
      </c>
      <c r="O99" s="49" t="s">
        <v>20</v>
      </c>
    </row>
    <row r="100" spans="2:15" x14ac:dyDescent="0.3">
      <c r="B100" s="66">
        <v>0.45833333333333331</v>
      </c>
      <c r="C100" s="66">
        <v>4.8611111111111112E-2</v>
      </c>
      <c r="D100" s="1">
        <v>5</v>
      </c>
      <c r="E100" s="25" t="s">
        <v>21</v>
      </c>
      <c r="F100" s="4"/>
      <c r="G100" s="9">
        <v>0.45833333333333331</v>
      </c>
      <c r="H100" s="9">
        <v>4.8611111111111112E-2</v>
      </c>
      <c r="I100" s="58">
        <v>20</v>
      </c>
      <c r="J100" s="25" t="s">
        <v>19</v>
      </c>
      <c r="L100" s="9">
        <v>0.46527777777777773</v>
      </c>
      <c r="M100" s="9">
        <v>5.5555555555555552E-2</v>
      </c>
      <c r="N100" s="58">
        <v>15</v>
      </c>
      <c r="O100" s="25" t="s">
        <v>18</v>
      </c>
    </row>
    <row r="101" spans="2:15" x14ac:dyDescent="0.3">
      <c r="B101" s="66">
        <v>0.46180555555555558</v>
      </c>
      <c r="C101" s="66">
        <v>5.2083333333333336E-2</v>
      </c>
      <c r="D101" s="1">
        <v>10</v>
      </c>
      <c r="E101" s="48" t="s">
        <v>22</v>
      </c>
      <c r="F101" s="4"/>
      <c r="G101" s="9">
        <v>0.47222222222222227</v>
      </c>
      <c r="H101" s="9">
        <v>6.25E-2</v>
      </c>
      <c r="I101" s="58">
        <v>5</v>
      </c>
      <c r="J101" s="25" t="s">
        <v>21</v>
      </c>
      <c r="L101" s="9">
        <v>0.47569444444444442</v>
      </c>
      <c r="M101" s="9">
        <v>6.5972222222222224E-2</v>
      </c>
      <c r="N101" s="58">
        <v>5</v>
      </c>
      <c r="O101" s="25" t="s">
        <v>21</v>
      </c>
    </row>
    <row r="102" spans="2:15" x14ac:dyDescent="0.3">
      <c r="B102" s="66">
        <v>0.46875</v>
      </c>
      <c r="C102" s="66">
        <v>5.9027777777777783E-2</v>
      </c>
      <c r="D102" s="1">
        <v>20</v>
      </c>
      <c r="E102" s="25" t="s">
        <v>19</v>
      </c>
      <c r="F102" s="4"/>
      <c r="G102" s="9">
        <v>0.47569444444444442</v>
      </c>
      <c r="H102" s="9">
        <v>6.5972222222222224E-2</v>
      </c>
      <c r="I102" s="58">
        <v>10</v>
      </c>
      <c r="J102" s="48" t="s">
        <v>22</v>
      </c>
      <c r="L102" s="9">
        <v>0.47916666666666669</v>
      </c>
      <c r="M102" s="9">
        <v>6.9444444444444434E-2</v>
      </c>
      <c r="N102" s="58">
        <v>5</v>
      </c>
      <c r="O102" s="48" t="s">
        <v>22</v>
      </c>
    </row>
    <row r="103" spans="2:15" x14ac:dyDescent="0.3">
      <c r="B103" s="62"/>
      <c r="C103" s="62"/>
      <c r="D103" s="11"/>
      <c r="E103" s="4"/>
      <c r="F103" s="4"/>
      <c r="G103" s="4"/>
      <c r="H103" s="7"/>
      <c r="I103" s="7"/>
      <c r="J103" s="7"/>
    </row>
    <row r="104" spans="2:15" x14ac:dyDescent="0.3">
      <c r="B104" s="62"/>
      <c r="C104" s="62"/>
      <c r="D104" s="10"/>
      <c r="E104" s="174" t="s">
        <v>11</v>
      </c>
      <c r="F104" s="174"/>
      <c r="G104" s="174"/>
      <c r="H104" s="174"/>
      <c r="I104" s="174"/>
      <c r="J104" s="4"/>
    </row>
    <row r="105" spans="2:15" x14ac:dyDescent="0.3">
      <c r="B105" s="72">
        <v>0.4826388888888889</v>
      </c>
      <c r="C105" s="72">
        <v>7.2916666666666671E-2</v>
      </c>
      <c r="D105" s="74">
        <v>15</v>
      </c>
      <c r="E105" s="163" t="s">
        <v>58</v>
      </c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</row>
    <row r="106" spans="2:15" x14ac:dyDescent="0.3">
      <c r="B106" s="66">
        <v>0.49305555555555558</v>
      </c>
      <c r="C106" s="66">
        <v>8.3333333333333329E-2</v>
      </c>
      <c r="D106" s="73">
        <v>10</v>
      </c>
      <c r="E106" s="168" t="s">
        <v>23</v>
      </c>
      <c r="F106" s="169"/>
      <c r="G106" s="169"/>
      <c r="H106" s="169"/>
      <c r="I106" s="169"/>
      <c r="J106" s="169"/>
      <c r="K106" s="169"/>
      <c r="L106" s="169"/>
      <c r="M106" s="169"/>
      <c r="N106" s="169"/>
      <c r="O106" s="170"/>
    </row>
    <row r="107" spans="2:15" x14ac:dyDescent="0.3">
      <c r="C107" s="68" t="s">
        <v>14</v>
      </c>
      <c r="D107" s="10">
        <f>SUM(D94:D106)</f>
        <v>110</v>
      </c>
      <c r="I107" s="10">
        <f>SUM(I94:I106)+D95+D105+D106</f>
        <v>110</v>
      </c>
      <c r="N107" s="10">
        <f>SUM(N94:N106)+D95+D105+D106</f>
        <v>110</v>
      </c>
    </row>
  </sheetData>
  <mergeCells count="33">
    <mergeCell ref="B2:C4"/>
    <mergeCell ref="B6:C6"/>
    <mergeCell ref="B33:C35"/>
    <mergeCell ref="B38:C38"/>
    <mergeCell ref="G38:H38"/>
    <mergeCell ref="L38:M38"/>
    <mergeCell ref="E106:O106"/>
    <mergeCell ref="B64:C64"/>
    <mergeCell ref="G64:H64"/>
    <mergeCell ref="L64:M64"/>
    <mergeCell ref="E65:O65"/>
    <mergeCell ref="E67:I67"/>
    <mergeCell ref="B68:E68"/>
    <mergeCell ref="G68:J68"/>
    <mergeCell ref="L68:O68"/>
    <mergeCell ref="E75:I75"/>
    <mergeCell ref="E77:O77"/>
    <mergeCell ref="B89:C91"/>
    <mergeCell ref="E104:I104"/>
    <mergeCell ref="E105:O105"/>
    <mergeCell ref="E95:O95"/>
    <mergeCell ref="E97:I97"/>
    <mergeCell ref="B98:E98"/>
    <mergeCell ref="G98:J98"/>
    <mergeCell ref="L98:O98"/>
    <mergeCell ref="D80:J80"/>
    <mergeCell ref="B59:C61"/>
    <mergeCell ref="E63:I63"/>
    <mergeCell ref="E76:O76"/>
    <mergeCell ref="L94:M94"/>
    <mergeCell ref="E93:I93"/>
    <mergeCell ref="B94:C94"/>
    <mergeCell ref="G94:H9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4"/>
  <sheetViews>
    <sheetView showGridLines="0" zoomScale="70" zoomScaleNormal="70" workbookViewId="0"/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1" spans="1:29" customFormat="1" x14ac:dyDescent="0.3">
      <c r="A1" t="s">
        <v>151</v>
      </c>
      <c r="B1" s="10"/>
      <c r="C1" s="10"/>
    </row>
    <row r="2" spans="1:29" customFormat="1" x14ac:dyDescent="0.3">
      <c r="A2" s="16"/>
      <c r="B2" s="195">
        <v>3</v>
      </c>
      <c r="C2" s="195"/>
      <c r="E2" s="134" t="s">
        <v>150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29" customFormat="1" x14ac:dyDescent="0.3">
      <c r="A3" s="16"/>
      <c r="B3" s="195"/>
      <c r="C3" s="195"/>
      <c r="E3" s="135" t="s">
        <v>132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29" customFormat="1" x14ac:dyDescent="0.3">
      <c r="A4" s="16"/>
      <c r="B4" s="195"/>
      <c r="C4" s="195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1:2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t="s">
        <v>98</v>
      </c>
      <c r="AB5" s="16"/>
      <c r="AC5" s="16"/>
    </row>
    <row r="6" spans="1:29" customFormat="1" x14ac:dyDescent="0.3">
      <c r="A6" s="16"/>
      <c r="B6" s="186" t="s">
        <v>4</v>
      </c>
      <c r="C6" s="187"/>
      <c r="D6" s="53" t="s">
        <v>5</v>
      </c>
      <c r="E6" s="89" t="s">
        <v>6</v>
      </c>
      <c r="F6" s="19"/>
      <c r="G6" s="186" t="s">
        <v>4</v>
      </c>
      <c r="H6" s="187"/>
      <c r="I6" s="13" t="s">
        <v>5</v>
      </c>
      <c r="J6" s="89" t="s">
        <v>6</v>
      </c>
      <c r="K6" s="16"/>
      <c r="L6" s="186" t="s">
        <v>4</v>
      </c>
      <c r="M6" s="187"/>
      <c r="N6" s="13" t="s">
        <v>5</v>
      </c>
      <c r="O6" s="89" t="s">
        <v>6</v>
      </c>
      <c r="P6" s="19"/>
      <c r="Q6" s="186" t="s">
        <v>4</v>
      </c>
      <c r="R6" s="187"/>
      <c r="S6" s="13" t="s">
        <v>5</v>
      </c>
      <c r="T6" s="89" t="s">
        <v>6</v>
      </c>
      <c r="U6" s="16"/>
      <c r="V6" s="186" t="s">
        <v>4</v>
      </c>
      <c r="W6" s="187"/>
      <c r="X6" s="13" t="s">
        <v>5</v>
      </c>
      <c r="Y6" s="89" t="s">
        <v>6</v>
      </c>
      <c r="Z6" s="16"/>
    </row>
    <row r="7" spans="1:29" customFormat="1" x14ac:dyDescent="0.3">
      <c r="A7" s="16"/>
      <c r="B7" s="59">
        <v>0.41666666666666669</v>
      </c>
      <c r="C7" s="59">
        <v>0.5</v>
      </c>
      <c r="D7" s="56">
        <v>5</v>
      </c>
      <c r="E7" s="199" t="s">
        <v>27</v>
      </c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1"/>
      <c r="Z7" s="16"/>
      <c r="AA7" t="s">
        <v>100</v>
      </c>
    </row>
    <row r="8" spans="1:29" customFormat="1" ht="23.4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202" t="s">
        <v>79</v>
      </c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4"/>
      <c r="Z8" s="16"/>
      <c r="AA8" t="s">
        <v>99</v>
      </c>
    </row>
    <row r="9" spans="1:2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B9" t="s">
        <v>101</v>
      </c>
      <c r="AC9">
        <f>SUMIF(AA$7:AA$15,"=P",D$7:D$15)</f>
        <v>45</v>
      </c>
    </row>
    <row r="10" spans="1:29" customFormat="1" ht="15.6" customHeight="1" x14ac:dyDescent="0.3">
      <c r="A10" s="21"/>
      <c r="B10" s="205" t="s">
        <v>29</v>
      </c>
      <c r="C10" s="206"/>
      <c r="D10" s="206"/>
      <c r="E10" s="207"/>
      <c r="F10" s="29"/>
      <c r="G10" s="205" t="s">
        <v>52</v>
      </c>
      <c r="H10" s="206"/>
      <c r="I10" s="206"/>
      <c r="J10" s="207"/>
      <c r="K10" s="30"/>
      <c r="L10" s="205" t="s">
        <v>30</v>
      </c>
      <c r="M10" s="206"/>
      <c r="N10" s="206"/>
      <c r="O10" s="207"/>
      <c r="P10" s="29"/>
      <c r="Q10" s="205" t="s">
        <v>50</v>
      </c>
      <c r="R10" s="206"/>
      <c r="S10" s="206"/>
      <c r="T10" s="207"/>
      <c r="U10" s="21"/>
      <c r="V10" s="205" t="s">
        <v>91</v>
      </c>
      <c r="W10" s="206"/>
      <c r="X10" s="206"/>
      <c r="Y10" s="207"/>
      <c r="Z10" s="21"/>
      <c r="AB10" t="s">
        <v>99</v>
      </c>
      <c r="AC10">
        <f>SUMIF(AA$7:AA$15,"=T",D$7:D$15)</f>
        <v>55</v>
      </c>
    </row>
    <row r="11" spans="1:29" customFormat="1" ht="28.8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43" t="s">
        <v>142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43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43" t="s">
        <v>33</v>
      </c>
      <c r="P11" s="27"/>
      <c r="Q11" s="57">
        <f>$B8+TIME(0,$D8,0)</f>
        <v>0.42708333333333331</v>
      </c>
      <c r="R11" s="57">
        <f>$C8+TIME(0,$D8,0)</f>
        <v>0.51041666666666663</v>
      </c>
      <c r="S11" s="56">
        <v>45</v>
      </c>
      <c r="T11" s="143" t="s">
        <v>146</v>
      </c>
      <c r="U11" s="16"/>
      <c r="V11" s="57">
        <f>$B8+TIME(0,$D8,0)</f>
        <v>0.42708333333333331</v>
      </c>
      <c r="W11" s="57">
        <f>$C8+TIME(0,$D8,0)</f>
        <v>0.51041666666666663</v>
      </c>
      <c r="X11" s="56">
        <v>30</v>
      </c>
      <c r="Y11" s="143" t="s">
        <v>89</v>
      </c>
      <c r="Z11" s="16"/>
      <c r="AA11" t="s">
        <v>99</v>
      </c>
      <c r="AB11" t="s">
        <v>100</v>
      </c>
      <c r="AC11">
        <f>SUMIF(AA$7:AA$15,"=A",D$7:D$15)</f>
        <v>10</v>
      </c>
    </row>
    <row r="12" spans="1:29" customFormat="1" ht="28.8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43" t="s">
        <v>146</v>
      </c>
      <c r="F12" s="27"/>
      <c r="G12" s="57">
        <f>G11+TIME(0,$I11,0)</f>
        <v>0.44791666666666663</v>
      </c>
      <c r="H12" s="57">
        <f>H11+TIME(0,$I11,0)</f>
        <v>0.53125</v>
      </c>
      <c r="I12" s="56">
        <v>45</v>
      </c>
      <c r="J12" s="143" t="s">
        <v>146</v>
      </c>
      <c r="K12" s="32"/>
      <c r="L12" s="57">
        <f>L11+TIME(0,$N11,0)</f>
        <v>0.44791666666666663</v>
      </c>
      <c r="M12" s="57">
        <f>M11+TIME(0,$N11,0)</f>
        <v>0.53125</v>
      </c>
      <c r="N12" s="56">
        <v>15</v>
      </c>
      <c r="O12" s="143" t="s">
        <v>35</v>
      </c>
      <c r="P12" s="27"/>
      <c r="Q12" s="57">
        <f>Q11+TIME(0,$S11,0)</f>
        <v>0.45833333333333331</v>
      </c>
      <c r="R12" s="57">
        <f>R11+TIME(0,$S11,0)</f>
        <v>0.54166666666666663</v>
      </c>
      <c r="S12" s="56">
        <v>15</v>
      </c>
      <c r="T12" s="143" t="s">
        <v>61</v>
      </c>
      <c r="U12" s="16"/>
      <c r="V12" s="57">
        <f>V11+TIME(0,$X11,0)</f>
        <v>0.44791666666666663</v>
      </c>
      <c r="W12" s="57">
        <f>W11+TIME(0,$X11,0)</f>
        <v>0.53125</v>
      </c>
      <c r="X12" s="56">
        <v>45</v>
      </c>
      <c r="Y12" s="143" t="s">
        <v>33</v>
      </c>
      <c r="Z12" s="16"/>
      <c r="AA12" t="s">
        <v>101</v>
      </c>
      <c r="AB12" s="16"/>
      <c r="AC12" s="16"/>
    </row>
    <row r="13" spans="1:29" customFormat="1" ht="28.8" x14ac:dyDescent="0.3">
      <c r="A13" s="16"/>
      <c r="B13" s="33"/>
      <c r="C13" s="33"/>
      <c r="D13" s="34"/>
      <c r="E13" s="34"/>
      <c r="F13" s="27"/>
      <c r="G13" s="57">
        <f>G12+TIME(0,$I12,0)</f>
        <v>0.47916666666666663</v>
      </c>
      <c r="H13" s="57">
        <f>H12+TIME(0,$I12,0)</f>
        <v>0.5625</v>
      </c>
      <c r="I13" s="56">
        <v>15</v>
      </c>
      <c r="J13" s="143" t="s">
        <v>61</v>
      </c>
      <c r="K13" s="32"/>
      <c r="L13" s="57">
        <f>L12+TIME(0,$N12,0)</f>
        <v>0.45833333333333331</v>
      </c>
      <c r="M13" s="57">
        <f>M12+TIME(0,$N12,0)</f>
        <v>0.54166666666666663</v>
      </c>
      <c r="N13" s="56">
        <v>45</v>
      </c>
      <c r="O13" s="143" t="s">
        <v>142</v>
      </c>
      <c r="P13" s="27"/>
      <c r="Q13" s="57">
        <f>Q12+TIME(0,$S12,0)</f>
        <v>0.46875</v>
      </c>
      <c r="R13" s="57">
        <f>R12+TIME(0,$S12,0)</f>
        <v>0.55208333333333326</v>
      </c>
      <c r="S13" s="56">
        <v>30</v>
      </c>
      <c r="T13" s="143" t="s">
        <v>89</v>
      </c>
      <c r="U13" s="16"/>
      <c r="V13" s="57">
        <f>V12+TIME(0,$X12,0)</f>
        <v>0.47916666666666663</v>
      </c>
      <c r="W13" s="57">
        <f>W12+TIME(0,$X12,0)</f>
        <v>0.5625</v>
      </c>
      <c r="X13" s="56">
        <v>15</v>
      </c>
      <c r="Y13" s="143" t="s">
        <v>35</v>
      </c>
      <c r="Z13" s="16"/>
    </row>
    <row r="14" spans="1:29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16"/>
    </row>
    <row r="15" spans="1:29" customFormat="1" x14ac:dyDescent="0.3">
      <c r="A15" s="17"/>
      <c r="B15" s="57">
        <f>B12+TIME(0,D12,0)</f>
        <v>0.48958333333333331</v>
      </c>
      <c r="C15" s="57">
        <f>C12+TIME(0,D12,0)</f>
        <v>0.57291666666666663</v>
      </c>
      <c r="D15" s="56">
        <v>5</v>
      </c>
      <c r="E15" s="196" t="s">
        <v>84</v>
      </c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8"/>
      <c r="Z15" s="17"/>
      <c r="AA15" t="s">
        <v>100</v>
      </c>
    </row>
    <row r="16" spans="1:29" customFormat="1" hidden="1" x14ac:dyDescent="0.3">
      <c r="B16" s="10"/>
      <c r="C16" s="68" t="s">
        <v>14</v>
      </c>
      <c r="D16" s="10">
        <f>SUM(D7:D15)</f>
        <v>110</v>
      </c>
      <c r="E16" s="16"/>
      <c r="F16" s="16"/>
      <c r="G16" s="15"/>
      <c r="H16" s="15"/>
      <c r="I16" s="10">
        <f>SUM(I11:I13)+$D7+$D8+D15</f>
        <v>110</v>
      </c>
      <c r="J16" s="16"/>
      <c r="K16" s="16"/>
      <c r="L16" s="16"/>
      <c r="M16" s="16"/>
      <c r="N16" s="10">
        <f>SUM(N11:N13)+$D7+$D8+D15</f>
        <v>110</v>
      </c>
      <c r="O16" s="16"/>
      <c r="P16" s="16"/>
      <c r="Q16" s="16"/>
      <c r="R16" s="16"/>
      <c r="S16" s="10">
        <f>SUM(S11:S13)+$D7+$D8+D15</f>
        <v>110</v>
      </c>
      <c r="T16" s="16"/>
      <c r="U16" s="16"/>
      <c r="V16" s="16"/>
      <c r="W16" s="16"/>
      <c r="X16" s="10">
        <f>SUM(X11:X13)+$D7+$D8+D15</f>
        <v>110</v>
      </c>
      <c r="Y16" s="16"/>
      <c r="Z16" s="16"/>
    </row>
    <row r="17" spans="1:29" customFormat="1" x14ac:dyDescent="0.3">
      <c r="B17" s="10"/>
      <c r="C17" s="68"/>
      <c r="D17" s="10"/>
      <c r="E17" s="16"/>
      <c r="F17" s="16"/>
      <c r="G17" s="15"/>
      <c r="H17" s="15"/>
      <c r="I17" s="10"/>
      <c r="J17" s="16"/>
      <c r="K17" s="16"/>
      <c r="L17" s="16"/>
      <c r="M17" s="16"/>
      <c r="N17" s="10"/>
      <c r="O17" s="16"/>
      <c r="P17" s="16"/>
      <c r="Q17" s="16"/>
      <c r="R17" s="16"/>
      <c r="S17" s="10"/>
      <c r="T17" s="16"/>
      <c r="U17" s="16"/>
      <c r="V17" s="16"/>
      <c r="W17" s="16"/>
      <c r="X17" s="10"/>
      <c r="Y17" s="16"/>
      <c r="Z17" s="16"/>
    </row>
    <row r="18" spans="1:29" customFormat="1" x14ac:dyDescent="0.3">
      <c r="B18" s="10"/>
      <c r="C18" s="68"/>
      <c r="D18" s="161" t="s">
        <v>88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"/>
      <c r="V18" s="16"/>
      <c r="W18" s="16"/>
      <c r="X18" s="10"/>
      <c r="Y18" s="16"/>
      <c r="Z18" s="16"/>
      <c r="AA18" s="16"/>
      <c r="AB18" s="16"/>
      <c r="AC18" s="16"/>
    </row>
    <row r="19" spans="1:29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customFormat="1" x14ac:dyDescent="0.3">
      <c r="B20" s="10"/>
      <c r="C20" s="10"/>
      <c r="E20" t="s">
        <v>25</v>
      </c>
      <c r="G20" s="10"/>
      <c r="H20" s="10"/>
    </row>
    <row r="21" spans="1:29" customFormat="1" x14ac:dyDescent="0.3">
      <c r="B21" s="10"/>
      <c r="C21" s="10"/>
      <c r="E21" t="s">
        <v>26</v>
      </c>
      <c r="G21" s="10"/>
      <c r="H21" s="10"/>
    </row>
    <row r="22" spans="1:29" customFormat="1" x14ac:dyDescent="0.3">
      <c r="B22" s="10"/>
      <c r="C22" s="10"/>
      <c r="E22" s="51" t="s">
        <v>36</v>
      </c>
      <c r="G22" s="10"/>
      <c r="H22" s="10"/>
    </row>
    <row r="23" spans="1:29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customFormat="1" x14ac:dyDescent="0.3">
      <c r="B24" s="10"/>
      <c r="C24" s="10"/>
    </row>
    <row r="25" spans="1:29" customFormat="1" x14ac:dyDescent="0.3">
      <c r="B25" s="10"/>
      <c r="C25" s="10"/>
    </row>
    <row r="26" spans="1:29" customFormat="1" x14ac:dyDescent="0.3">
      <c r="B26" s="10"/>
      <c r="C26" s="10"/>
    </row>
    <row r="27" spans="1:29" customFormat="1" x14ac:dyDescent="0.3">
      <c r="B27" s="10"/>
      <c r="C27" s="10"/>
    </row>
    <row r="28" spans="1:29" customFormat="1" x14ac:dyDescent="0.3">
      <c r="B28" s="10"/>
      <c r="C28" s="10"/>
    </row>
    <row r="29" spans="1:29" customFormat="1" x14ac:dyDescent="0.3">
      <c r="B29" s="10"/>
      <c r="C29" s="10"/>
    </row>
    <row r="30" spans="1:29" customFormat="1" x14ac:dyDescent="0.3">
      <c r="B30" s="10"/>
      <c r="C30" s="10"/>
    </row>
    <row r="31" spans="1:29" customFormat="1" x14ac:dyDescent="0.3">
      <c r="B31" s="10"/>
      <c r="C31" s="10"/>
    </row>
    <row r="32" spans="1:29" customFormat="1" x14ac:dyDescent="0.3">
      <c r="B32" s="10"/>
      <c r="C32" s="10"/>
    </row>
    <row r="35" spans="1:29" ht="14.4" customHeight="1" x14ac:dyDescent="0.3">
      <c r="B35" s="159">
        <v>3</v>
      </c>
      <c r="C35" s="159"/>
      <c r="D35" s="2" t="s">
        <v>86</v>
      </c>
      <c r="E35" s="2"/>
      <c r="F35" s="2"/>
      <c r="G35" s="2"/>
      <c r="H35" s="2"/>
      <c r="I35" s="17"/>
    </row>
    <row r="36" spans="1:29" ht="14.4" customHeight="1" x14ac:dyDescent="0.3">
      <c r="B36" s="159"/>
      <c r="C36" s="159"/>
      <c r="D36" s="8" t="s">
        <v>87</v>
      </c>
      <c r="E36" s="8"/>
      <c r="F36" s="8"/>
      <c r="G36" s="8"/>
      <c r="H36" s="8"/>
      <c r="I36" s="17"/>
    </row>
    <row r="37" spans="1:29" ht="14.4" customHeight="1" x14ac:dyDescent="0.3">
      <c r="B37" s="159"/>
      <c r="C37" s="159"/>
      <c r="D37" s="24" t="s">
        <v>2</v>
      </c>
      <c r="E37" s="24"/>
      <c r="F37" s="24"/>
      <c r="G37" s="24"/>
      <c r="H37" s="24"/>
    </row>
    <row r="38" spans="1:29" x14ac:dyDescent="0.3">
      <c r="A38" s="16" t="s">
        <v>112</v>
      </c>
    </row>
    <row r="39" spans="1:29" x14ac:dyDescent="0.3">
      <c r="A39" s="16" t="s">
        <v>114</v>
      </c>
      <c r="E39" s="10" t="s">
        <v>3</v>
      </c>
      <c r="AA39" t="s">
        <v>98</v>
      </c>
      <c r="AB39"/>
      <c r="AC39"/>
    </row>
    <row r="40" spans="1:29" ht="14.4" customHeight="1" x14ac:dyDescent="0.3">
      <c r="B40" s="186" t="s">
        <v>4</v>
      </c>
      <c r="C40" s="187"/>
      <c r="D40" s="53" t="s">
        <v>5</v>
      </c>
      <c r="E40" s="89" t="s">
        <v>6</v>
      </c>
      <c r="F40" s="19"/>
      <c r="G40" s="186" t="s">
        <v>4</v>
      </c>
      <c r="H40" s="187"/>
      <c r="I40" s="13" t="s">
        <v>5</v>
      </c>
      <c r="J40" s="89" t="s">
        <v>6</v>
      </c>
      <c r="L40" s="186" t="s">
        <v>4</v>
      </c>
      <c r="M40" s="187"/>
      <c r="N40" s="13" t="s">
        <v>5</v>
      </c>
      <c r="O40" s="89" t="s">
        <v>6</v>
      </c>
      <c r="P40" s="19"/>
      <c r="Q40" s="186" t="s">
        <v>4</v>
      </c>
      <c r="R40" s="187"/>
      <c r="S40" s="13" t="s">
        <v>5</v>
      </c>
      <c r="T40" s="89" t="s">
        <v>6</v>
      </c>
      <c r="V40" s="186" t="s">
        <v>4</v>
      </c>
      <c r="W40" s="187"/>
      <c r="X40" s="13" t="s">
        <v>5</v>
      </c>
      <c r="Y40" s="89" t="s">
        <v>6</v>
      </c>
      <c r="AA40"/>
      <c r="AB40"/>
      <c r="AC40"/>
    </row>
    <row r="41" spans="1:29" x14ac:dyDescent="0.3">
      <c r="B41" s="59">
        <v>0.41666666666666669</v>
      </c>
      <c r="C41" s="59">
        <v>0.5</v>
      </c>
      <c r="D41" s="56">
        <v>5</v>
      </c>
      <c r="E41" s="188" t="s">
        <v>27</v>
      </c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90"/>
      <c r="AA41" t="s">
        <v>100</v>
      </c>
      <c r="AB41"/>
      <c r="AC41"/>
    </row>
    <row r="42" spans="1:29" ht="23.4" customHeight="1" x14ac:dyDescent="0.3">
      <c r="B42" s="57">
        <f>B41+TIME(0,D41,0)</f>
        <v>0.4201388888888889</v>
      </c>
      <c r="C42" s="57">
        <f>C41+TIME(0,D41,0)</f>
        <v>0.50347222222222221</v>
      </c>
      <c r="D42" s="56">
        <v>10</v>
      </c>
      <c r="E42" s="191" t="s">
        <v>79</v>
      </c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3"/>
      <c r="AA42" t="s">
        <v>99</v>
      </c>
      <c r="AB42"/>
      <c r="AC42"/>
    </row>
    <row r="43" spans="1:29" ht="23.4" customHeight="1" x14ac:dyDescent="0.3">
      <c r="B43" s="76"/>
      <c r="C43" s="76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AA43"/>
      <c r="AB43"/>
      <c r="AC43"/>
    </row>
    <row r="44" spans="1:29" customFormat="1" ht="14.4" customHeight="1" x14ac:dyDescent="0.3">
      <c r="B44" s="79"/>
      <c r="D44" s="79" t="s">
        <v>47</v>
      </c>
      <c r="E44" s="79"/>
      <c r="F44" s="79"/>
      <c r="G44" s="80"/>
      <c r="H44" s="80"/>
      <c r="I44" t="s">
        <v>9</v>
      </c>
      <c r="N44" t="s">
        <v>9</v>
      </c>
      <c r="O44" s="80"/>
      <c r="P44" s="80"/>
      <c r="Q44" s="80"/>
      <c r="R44" s="80"/>
      <c r="S44" t="s">
        <v>9</v>
      </c>
      <c r="T44" s="80"/>
      <c r="X44" t="s">
        <v>9</v>
      </c>
    </row>
    <row r="45" spans="1:29" s="21" customFormat="1" ht="15.75" customHeight="1" x14ac:dyDescent="0.3">
      <c r="B45" s="178" t="s">
        <v>29</v>
      </c>
      <c r="C45" s="179"/>
      <c r="D45" s="179"/>
      <c r="E45" s="180"/>
      <c r="F45" s="29"/>
      <c r="G45" s="178" t="s">
        <v>52</v>
      </c>
      <c r="H45" s="179"/>
      <c r="I45" s="179"/>
      <c r="J45" s="180"/>
      <c r="K45" s="30"/>
      <c r="L45" s="178" t="s">
        <v>30</v>
      </c>
      <c r="M45" s="179"/>
      <c r="N45" s="179"/>
      <c r="O45" s="180"/>
      <c r="P45" s="29"/>
      <c r="Q45" s="178" t="s">
        <v>50</v>
      </c>
      <c r="R45" s="179"/>
      <c r="S45" s="179"/>
      <c r="T45" s="180"/>
      <c r="V45" s="178" t="s">
        <v>91</v>
      </c>
      <c r="W45" s="179"/>
      <c r="X45" s="179"/>
      <c r="Y45" s="180"/>
      <c r="AA45"/>
      <c r="AB45" t="s">
        <v>101</v>
      </c>
      <c r="AC45">
        <f>SUMIF(AA$41:AA$53,"=p",D$41:D$53)</f>
        <v>45</v>
      </c>
    </row>
    <row r="46" spans="1:29" ht="28.8" x14ac:dyDescent="0.3">
      <c r="B46" s="57">
        <f>B42+TIME(0,$D42,0)</f>
        <v>0.42708333333333331</v>
      </c>
      <c r="C46" s="57">
        <f>C42+TIME(0,$D42,0)</f>
        <v>0.51041666666666663</v>
      </c>
      <c r="D46" s="56">
        <v>45</v>
      </c>
      <c r="E46" s="91" t="s">
        <v>31</v>
      </c>
      <c r="F46" s="28"/>
      <c r="G46" s="57">
        <f>$B42+TIME(0,$D42,0)</f>
        <v>0.42708333333333331</v>
      </c>
      <c r="H46" s="57">
        <f>$C42+TIME(0,$D42,0)</f>
        <v>0.51041666666666663</v>
      </c>
      <c r="I46" s="56">
        <v>30</v>
      </c>
      <c r="J46" s="31" t="s">
        <v>89</v>
      </c>
      <c r="K46" s="32"/>
      <c r="L46" s="57">
        <f>$B42+TIME(0,$D42,0)</f>
        <v>0.42708333333333331</v>
      </c>
      <c r="M46" s="57">
        <f>$C42+TIME(0,$D42,0)</f>
        <v>0.51041666666666663</v>
      </c>
      <c r="N46" s="56">
        <v>30</v>
      </c>
      <c r="O46" s="31" t="s">
        <v>33</v>
      </c>
      <c r="P46" s="28"/>
      <c r="Q46" s="57">
        <f>$B42+TIME(0,$D42,0)</f>
        <v>0.42708333333333331</v>
      </c>
      <c r="R46" s="57">
        <f>$C42+TIME(0,$D42,0)</f>
        <v>0.51041666666666663</v>
      </c>
      <c r="S46" s="56">
        <v>45</v>
      </c>
      <c r="T46" s="31" t="s">
        <v>34</v>
      </c>
      <c r="V46" s="57">
        <f>$B42+TIME(0,$D42,0)</f>
        <v>0.42708333333333331</v>
      </c>
      <c r="W46" s="57">
        <f>$C42+TIME(0,$D42,0)</f>
        <v>0.51041666666666663</v>
      </c>
      <c r="X46" s="56">
        <v>30</v>
      </c>
      <c r="Y46" s="31" t="s">
        <v>89</v>
      </c>
      <c r="AA46" t="s">
        <v>99</v>
      </c>
      <c r="AB46" t="s">
        <v>99</v>
      </c>
      <c r="AC46">
        <f>SUMIF(AA$41:AA$53,"=T",D$41:D$53)</f>
        <v>55</v>
      </c>
    </row>
    <row r="47" spans="1:29" ht="28.8" x14ac:dyDescent="0.3">
      <c r="B47" s="57">
        <f>B46+TIME(0,D46,0)</f>
        <v>0.45833333333333331</v>
      </c>
      <c r="C47" s="57">
        <f>C46+TIME(0,D46,0)</f>
        <v>0.54166666666666663</v>
      </c>
      <c r="D47" s="56">
        <v>45</v>
      </c>
      <c r="E47" s="31" t="s">
        <v>34</v>
      </c>
      <c r="F47" s="28"/>
      <c r="G47" s="57">
        <f>G46+TIME(0,$I46,0)</f>
        <v>0.44791666666666663</v>
      </c>
      <c r="H47" s="57">
        <f>H46+TIME(0,$I46,0)</f>
        <v>0.53125</v>
      </c>
      <c r="I47" s="56">
        <v>45</v>
      </c>
      <c r="J47" s="31" t="s">
        <v>34</v>
      </c>
      <c r="K47" s="32"/>
      <c r="L47" s="57">
        <f>L46+TIME(0,$N46,0)</f>
        <v>0.44791666666666663</v>
      </c>
      <c r="M47" s="57">
        <f>M46+TIME(0,$N46,0)</f>
        <v>0.53125</v>
      </c>
      <c r="N47" s="56">
        <v>15</v>
      </c>
      <c r="O47" s="31" t="s">
        <v>35</v>
      </c>
      <c r="P47" s="28"/>
      <c r="Q47" s="57">
        <f>Q46+TIME(0,$S46,0)</f>
        <v>0.45833333333333331</v>
      </c>
      <c r="R47" s="57">
        <f>R46+TIME(0,$S46,0)</f>
        <v>0.54166666666666663</v>
      </c>
      <c r="S47" s="56">
        <v>15</v>
      </c>
      <c r="T47" s="31" t="s">
        <v>61</v>
      </c>
      <c r="V47" s="57">
        <f>V46+TIME(0,$X46,0)</f>
        <v>0.44791666666666663</v>
      </c>
      <c r="W47" s="57">
        <f>W46+TIME(0,$X46,0)</f>
        <v>0.53125</v>
      </c>
      <c r="X47" s="56">
        <v>45</v>
      </c>
      <c r="Y47" s="31" t="s">
        <v>33</v>
      </c>
      <c r="AA47" t="s">
        <v>101</v>
      </c>
      <c r="AB47" t="s">
        <v>100</v>
      </c>
      <c r="AC47">
        <f>SUMIF(AA$41:AA$51,"=A",D$41:D$52)</f>
        <v>10</v>
      </c>
    </row>
    <row r="48" spans="1:29" ht="28.8" x14ac:dyDescent="0.3">
      <c r="B48" s="33"/>
      <c r="C48" s="33"/>
      <c r="D48" s="34"/>
      <c r="E48" s="35"/>
      <c r="F48" s="28"/>
      <c r="G48" s="57">
        <f>G47+TIME(0,$I47,0)</f>
        <v>0.47916666666666663</v>
      </c>
      <c r="H48" s="57">
        <f>H47+TIME(0,$I47,0)</f>
        <v>0.5625</v>
      </c>
      <c r="I48" s="56">
        <v>15</v>
      </c>
      <c r="J48" s="31" t="s">
        <v>61</v>
      </c>
      <c r="K48" s="32"/>
      <c r="L48" s="57">
        <f>L47+TIME(0,$N47,0)</f>
        <v>0.45833333333333331</v>
      </c>
      <c r="M48" s="57">
        <f>M47+TIME(0,$N47,0)</f>
        <v>0.54166666666666663</v>
      </c>
      <c r="N48" s="56">
        <v>45</v>
      </c>
      <c r="O48" s="91" t="s">
        <v>31</v>
      </c>
      <c r="P48" s="28"/>
      <c r="Q48" s="57">
        <f>Q47+TIME(0,$S47,0)</f>
        <v>0.46875</v>
      </c>
      <c r="R48" s="57">
        <f>R47+TIME(0,$S47,0)</f>
        <v>0.55208333333333326</v>
      </c>
      <c r="S48" s="56">
        <v>30</v>
      </c>
      <c r="T48" s="31" t="s">
        <v>89</v>
      </c>
      <c r="V48" s="57">
        <f>V47+TIME(0,$X47,0)</f>
        <v>0.47916666666666663</v>
      </c>
      <c r="W48" s="57">
        <f>W47+TIME(0,$X47,0)</f>
        <v>0.5625</v>
      </c>
      <c r="X48" s="56">
        <v>15</v>
      </c>
      <c r="Y48" s="31" t="s">
        <v>35</v>
      </c>
      <c r="AA48"/>
      <c r="AB48"/>
      <c r="AC48"/>
    </row>
    <row r="49" spans="1:29" x14ac:dyDescent="0.3">
      <c r="B49" s="76"/>
      <c r="C49" s="76"/>
      <c r="D49" s="27"/>
      <c r="E49" s="28"/>
      <c r="F49" s="28"/>
      <c r="G49" s="76"/>
      <c r="H49" s="76"/>
      <c r="I49" s="27"/>
      <c r="J49" s="27"/>
      <c r="K49" s="32"/>
      <c r="L49" s="76"/>
      <c r="M49" s="76"/>
      <c r="N49" s="27"/>
      <c r="O49" s="27"/>
      <c r="P49" s="28"/>
      <c r="Q49" s="76"/>
      <c r="R49" s="76"/>
      <c r="S49" s="27"/>
      <c r="T49" s="27"/>
      <c r="V49" s="76"/>
      <c r="W49" s="76"/>
      <c r="X49" s="27"/>
      <c r="Y49" s="27"/>
      <c r="AA49"/>
      <c r="AB49"/>
      <c r="AC49"/>
    </row>
    <row r="50" spans="1:29" s="17" customFormat="1" x14ac:dyDescent="0.3">
      <c r="B50" s="81"/>
      <c r="C50" s="81"/>
      <c r="D50" s="28"/>
      <c r="E50" s="194" t="s">
        <v>11</v>
      </c>
      <c r="F50" s="194"/>
      <c r="G50" s="194"/>
      <c r="H50" s="194"/>
      <c r="I50" s="194"/>
      <c r="J50" s="194"/>
      <c r="K50" s="93"/>
      <c r="L50" s="81"/>
      <c r="M50" s="81"/>
      <c r="N50" s="28"/>
      <c r="O50" s="28"/>
      <c r="P50" s="28"/>
      <c r="Q50" s="81"/>
      <c r="R50" s="81"/>
      <c r="S50" s="28"/>
      <c r="T50" s="28"/>
      <c r="V50" s="81"/>
      <c r="W50" s="81"/>
      <c r="X50" s="28"/>
      <c r="Y50" s="28"/>
      <c r="AA50"/>
      <c r="AB50"/>
      <c r="AC50"/>
    </row>
    <row r="51" spans="1:29" s="17" customFormat="1" ht="14.4" customHeight="1" x14ac:dyDescent="0.3">
      <c r="B51" s="94">
        <f>B47+TIME(0,D47,0)</f>
        <v>0.48958333333333331</v>
      </c>
      <c r="C51" s="94">
        <f>C47+TIME(0,D47,0)</f>
        <v>0.57291666666666663</v>
      </c>
      <c r="D51" s="56">
        <v>5</v>
      </c>
      <c r="E51" s="183" t="s">
        <v>84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5"/>
      <c r="AA51" t="s">
        <v>100</v>
      </c>
      <c r="AB51"/>
      <c r="AC51"/>
    </row>
    <row r="52" spans="1:29" ht="14.4" hidden="1" customHeight="1" x14ac:dyDescent="0.3">
      <c r="A52"/>
      <c r="B52" s="10"/>
      <c r="C52" s="68" t="s">
        <v>14</v>
      </c>
      <c r="D52" s="10">
        <f>SUM(D41:D51)</f>
        <v>110</v>
      </c>
      <c r="I52" s="10">
        <f>SUM(I46:I48)+$D41+$D42+D51</f>
        <v>110</v>
      </c>
      <c r="N52" s="10">
        <f>SUM(N46:N48)+$D41+$D42+D51</f>
        <v>110</v>
      </c>
      <c r="S52" s="10">
        <f>SUM(S46:S48)+$D41+$D42+D51</f>
        <v>110</v>
      </c>
      <c r="X52" s="10">
        <f>SUM(X46:X48)+$D41+$D42+D51</f>
        <v>110</v>
      </c>
      <c r="AA52" t="s">
        <v>100</v>
      </c>
      <c r="AB52"/>
      <c r="AC52"/>
    </row>
    <row r="53" spans="1:29" x14ac:dyDescent="0.3">
      <c r="A53"/>
      <c r="B53" s="10"/>
      <c r="C53" s="68"/>
      <c r="D53" s="10"/>
      <c r="I53" s="10"/>
      <c r="N53" s="10"/>
      <c r="S53" s="10"/>
      <c r="X53" s="10"/>
      <c r="AA53"/>
      <c r="AB53"/>
      <c r="AC53"/>
    </row>
    <row r="54" spans="1:29" x14ac:dyDescent="0.3">
      <c r="A54"/>
      <c r="B54" s="10"/>
      <c r="C54" s="68"/>
      <c r="D54" s="161" t="s">
        <v>88</v>
      </c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X54" s="10"/>
    </row>
    <row r="56" spans="1:29" customFormat="1" x14ac:dyDescent="0.3">
      <c r="B56" s="10"/>
      <c r="C56" s="10"/>
      <c r="E56" t="s">
        <v>25</v>
      </c>
      <c r="G56" s="10"/>
      <c r="H56" s="10"/>
    </row>
    <row r="57" spans="1:29" customFormat="1" x14ac:dyDescent="0.3">
      <c r="B57" s="10"/>
      <c r="C57" s="10"/>
      <c r="E57" t="s">
        <v>26</v>
      </c>
      <c r="G57" s="10"/>
      <c r="H57" s="10"/>
    </row>
    <row r="58" spans="1:29" customFormat="1" x14ac:dyDescent="0.3">
      <c r="B58" s="10"/>
      <c r="C58" s="10"/>
      <c r="E58" s="51" t="s">
        <v>36</v>
      </c>
      <c r="G58" s="10"/>
      <c r="H58" s="10"/>
    </row>
    <row r="61" spans="1:29" x14ac:dyDescent="0.3">
      <c r="A61" t="s">
        <v>73</v>
      </c>
    </row>
    <row r="64" spans="1:29" ht="14.4" customHeight="1" x14ac:dyDescent="0.3">
      <c r="B64" s="159">
        <v>3</v>
      </c>
      <c r="C64" s="159"/>
      <c r="D64" s="2" t="s">
        <v>0</v>
      </c>
      <c r="E64" s="2"/>
      <c r="F64" s="2"/>
      <c r="G64" s="2"/>
      <c r="H64" s="18"/>
      <c r="I64" s="17"/>
    </row>
    <row r="65" spans="1:25" ht="14.4" customHeight="1" x14ac:dyDescent="0.3">
      <c r="B65" s="159"/>
      <c r="C65" s="159"/>
      <c r="D65" s="8" t="s">
        <v>1</v>
      </c>
      <c r="E65" s="8"/>
      <c r="F65" s="8"/>
      <c r="G65" s="8"/>
      <c r="H65" s="18"/>
      <c r="I65" s="17"/>
    </row>
    <row r="66" spans="1:25" ht="14.4" customHeight="1" x14ac:dyDescent="0.3">
      <c r="B66" s="159"/>
      <c r="C66" s="159"/>
      <c r="D66" s="24" t="s">
        <v>2</v>
      </c>
      <c r="E66" s="24"/>
      <c r="F66" s="24"/>
      <c r="G66" s="24"/>
    </row>
    <row r="68" spans="1:25" x14ac:dyDescent="0.3">
      <c r="E68" s="10" t="s">
        <v>3</v>
      </c>
    </row>
    <row r="69" spans="1:25" x14ac:dyDescent="0.3">
      <c r="B69" s="181" t="s">
        <v>4</v>
      </c>
      <c r="C69" s="181"/>
      <c r="D69" s="53" t="s">
        <v>5</v>
      </c>
      <c r="E69" s="89" t="s">
        <v>6</v>
      </c>
      <c r="F69" s="19"/>
      <c r="G69" s="175" t="s">
        <v>4</v>
      </c>
      <c r="H69" s="176"/>
      <c r="I69" s="13" t="s">
        <v>5</v>
      </c>
      <c r="J69" s="89" t="s">
        <v>6</v>
      </c>
      <c r="L69" s="182" t="s">
        <v>4</v>
      </c>
      <c r="M69" s="182"/>
      <c r="N69" s="13" t="s">
        <v>5</v>
      </c>
      <c r="O69" s="89" t="s">
        <v>6</v>
      </c>
      <c r="P69" s="19"/>
      <c r="Q69" s="175" t="s">
        <v>4</v>
      </c>
      <c r="R69" s="176"/>
      <c r="S69" s="13" t="s">
        <v>5</v>
      </c>
      <c r="T69" s="89" t="s">
        <v>6</v>
      </c>
      <c r="V69" s="175" t="s">
        <v>4</v>
      </c>
      <c r="W69" s="176"/>
      <c r="X69" s="13" t="s">
        <v>5</v>
      </c>
      <c r="Y69" s="89" t="s">
        <v>6</v>
      </c>
    </row>
    <row r="70" spans="1:25" x14ac:dyDescent="0.3">
      <c r="B70" s="9">
        <v>0.4236111111111111</v>
      </c>
      <c r="C70" s="9">
        <v>0.51388888888888895</v>
      </c>
      <c r="D70" s="56">
        <v>5</v>
      </c>
      <c r="E70" s="177" t="s">
        <v>27</v>
      </c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</row>
    <row r="71" spans="1:25" x14ac:dyDescent="0.3">
      <c r="B71" s="57">
        <v>0.42708333333333331</v>
      </c>
      <c r="C71" s="57">
        <v>0.51736111111111105</v>
      </c>
      <c r="D71" s="56">
        <v>15</v>
      </c>
      <c r="E71" s="177" t="s">
        <v>28</v>
      </c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</row>
    <row r="72" spans="1:25" x14ac:dyDescent="0.3">
      <c r="B72" s="76"/>
      <c r="C72" s="76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</row>
    <row r="73" spans="1:25" x14ac:dyDescent="0.3">
      <c r="A73"/>
      <c r="B73" s="79"/>
      <c r="C73"/>
      <c r="D73" s="79" t="s">
        <v>47</v>
      </c>
      <c r="E73" s="79"/>
      <c r="F73" s="79"/>
      <c r="G73" s="80"/>
      <c r="H73" s="80"/>
      <c r="I73" t="s">
        <v>9</v>
      </c>
      <c r="J73"/>
      <c r="K73"/>
      <c r="L73"/>
      <c r="M73"/>
      <c r="N73" t="s">
        <v>9</v>
      </c>
      <c r="O73" s="80"/>
      <c r="P73" s="80"/>
      <c r="Q73" s="80"/>
      <c r="R73" s="80"/>
      <c r="S73" t="s">
        <v>9</v>
      </c>
      <c r="T73" s="80"/>
      <c r="U73"/>
      <c r="V73"/>
      <c r="W73"/>
      <c r="X73" t="s">
        <v>9</v>
      </c>
      <c r="Y73"/>
    </row>
    <row r="74" spans="1:25" ht="15.6" x14ac:dyDescent="0.3">
      <c r="A74" s="21"/>
      <c r="B74" s="178" t="s">
        <v>29</v>
      </c>
      <c r="C74" s="179"/>
      <c r="D74" s="179"/>
      <c r="E74" s="180"/>
      <c r="F74" s="29"/>
      <c r="G74" s="178" t="s">
        <v>52</v>
      </c>
      <c r="H74" s="179"/>
      <c r="I74" s="179"/>
      <c r="J74" s="180"/>
      <c r="K74" s="30"/>
      <c r="L74" s="178" t="s">
        <v>30</v>
      </c>
      <c r="M74" s="179"/>
      <c r="N74" s="179"/>
      <c r="O74" s="180"/>
      <c r="P74" s="29"/>
      <c r="Q74" s="178" t="s">
        <v>50</v>
      </c>
      <c r="R74" s="179"/>
      <c r="S74" s="179"/>
      <c r="T74" s="180"/>
      <c r="U74" s="21"/>
      <c r="V74" s="178" t="s">
        <v>51</v>
      </c>
      <c r="W74" s="179"/>
      <c r="X74" s="179"/>
      <c r="Y74" s="180"/>
    </row>
    <row r="75" spans="1:25" ht="28.8" x14ac:dyDescent="0.3">
      <c r="B75" s="57">
        <v>0.4375</v>
      </c>
      <c r="C75" s="57">
        <v>0.52777777777777779</v>
      </c>
      <c r="D75" s="56">
        <v>45</v>
      </c>
      <c r="E75" s="91" t="s">
        <v>31</v>
      </c>
      <c r="F75" s="28"/>
      <c r="G75" s="57">
        <v>0.4375</v>
      </c>
      <c r="H75" s="57">
        <v>0.52777777777777779</v>
      </c>
      <c r="I75" s="56">
        <v>30</v>
      </c>
      <c r="J75" s="31" t="s">
        <v>32</v>
      </c>
      <c r="K75" s="32"/>
      <c r="L75" s="57">
        <v>0.4375</v>
      </c>
      <c r="M75" s="57">
        <v>0.52777777777777779</v>
      </c>
      <c r="N75" s="56">
        <v>30</v>
      </c>
      <c r="O75" s="31" t="s">
        <v>33</v>
      </c>
      <c r="P75" s="28"/>
      <c r="Q75" s="57">
        <v>0.4375</v>
      </c>
      <c r="R75" s="57">
        <v>0.52777777777777779</v>
      </c>
      <c r="S75" s="56">
        <v>45</v>
      </c>
      <c r="T75" s="31" t="s">
        <v>34</v>
      </c>
      <c r="V75" s="57">
        <v>0.4375</v>
      </c>
      <c r="W75" s="57">
        <v>0.52777777777777779</v>
      </c>
      <c r="X75" s="56">
        <v>30</v>
      </c>
      <c r="Y75" s="31" t="s">
        <v>32</v>
      </c>
    </row>
    <row r="76" spans="1:25" ht="28.8" x14ac:dyDescent="0.3">
      <c r="B76" s="57">
        <v>0.46875</v>
      </c>
      <c r="C76" s="57">
        <v>5.9027777777777783E-2</v>
      </c>
      <c r="D76" s="56">
        <v>45</v>
      </c>
      <c r="E76" s="31" t="s">
        <v>34</v>
      </c>
      <c r="F76" s="28"/>
      <c r="G76" s="57">
        <v>0.45833333333333331</v>
      </c>
      <c r="H76" s="57">
        <v>4.8611111111111112E-2</v>
      </c>
      <c r="I76" s="56">
        <v>45</v>
      </c>
      <c r="J76" s="31" t="s">
        <v>34</v>
      </c>
      <c r="K76" s="32"/>
      <c r="L76" s="57">
        <v>0.45833333333333331</v>
      </c>
      <c r="M76" s="57">
        <v>4.8611111111111112E-2</v>
      </c>
      <c r="N76" s="56">
        <v>15</v>
      </c>
      <c r="O76" s="31" t="s">
        <v>35</v>
      </c>
      <c r="P76" s="28"/>
      <c r="Q76" s="57">
        <v>0.46875</v>
      </c>
      <c r="R76" s="57">
        <v>5.9027777777777783E-2</v>
      </c>
      <c r="S76" s="56">
        <v>15</v>
      </c>
      <c r="T76" s="31" t="s">
        <v>61</v>
      </c>
      <c r="V76" s="57">
        <v>0.45833333333333331</v>
      </c>
      <c r="W76" s="57">
        <v>4.8611111111111112E-2</v>
      </c>
      <c r="X76" s="56">
        <v>45</v>
      </c>
      <c r="Y76" s="31" t="s">
        <v>33</v>
      </c>
    </row>
    <row r="77" spans="1:25" ht="28.8" x14ac:dyDescent="0.3">
      <c r="B77" s="33"/>
      <c r="C77" s="33"/>
      <c r="D77" s="34"/>
      <c r="E77" s="35"/>
      <c r="F77" s="28"/>
      <c r="G77" s="57">
        <v>0.48958333333333331</v>
      </c>
      <c r="H77" s="57">
        <v>7.9861111111111105E-2</v>
      </c>
      <c r="I77" s="56">
        <v>15</v>
      </c>
      <c r="J77" s="31" t="s">
        <v>61</v>
      </c>
      <c r="K77" s="32"/>
      <c r="L77" s="57">
        <v>0.46875</v>
      </c>
      <c r="M77" s="57">
        <v>5.9027777777777783E-2</v>
      </c>
      <c r="N77" s="56">
        <v>45</v>
      </c>
      <c r="O77" s="91" t="s">
        <v>31</v>
      </c>
      <c r="P77" s="28"/>
      <c r="Q77" s="57">
        <v>0.47916666666666669</v>
      </c>
      <c r="R77" s="57">
        <v>6.9444444444444434E-2</v>
      </c>
      <c r="S77" s="56">
        <v>30</v>
      </c>
      <c r="T77" s="31" t="s">
        <v>32</v>
      </c>
      <c r="V77" s="57">
        <v>0.48958333333333331</v>
      </c>
      <c r="W77" s="57">
        <v>7.9861111111111105E-2</v>
      </c>
      <c r="X77" s="56">
        <v>15</v>
      </c>
      <c r="Y77" s="31" t="s">
        <v>35</v>
      </c>
    </row>
    <row r="78" spans="1:25" x14ac:dyDescent="0.3">
      <c r="A78"/>
      <c r="B78" s="10"/>
      <c r="C78" s="68" t="s">
        <v>14</v>
      </c>
      <c r="D78" s="10">
        <f>SUM(D70:D77)</f>
        <v>110</v>
      </c>
      <c r="I78" s="10">
        <f>SUM(I75:I77)+$D70+$D71</f>
        <v>110</v>
      </c>
      <c r="N78" s="10">
        <f>SUM(N75:N77)+$D70+$D71</f>
        <v>110</v>
      </c>
      <c r="S78" s="10">
        <f>SUM(S75:S77)+$D70+$D71</f>
        <v>110</v>
      </c>
      <c r="X78" s="10">
        <f>SUM(X75:X77)+$D70+$D71</f>
        <v>110</v>
      </c>
    </row>
    <row r="79" spans="1:25" x14ac:dyDescent="0.3">
      <c r="A79"/>
      <c r="B79" s="10"/>
      <c r="C79" s="68"/>
      <c r="D79" s="10"/>
      <c r="I79" s="10"/>
      <c r="N79" s="10"/>
      <c r="S79" s="10"/>
      <c r="X79" s="10"/>
    </row>
    <row r="80" spans="1:25" x14ac:dyDescent="0.3">
      <c r="A80"/>
      <c r="B80" s="10"/>
      <c r="C80" s="68"/>
      <c r="D80" s="161" t="s">
        <v>24</v>
      </c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X80" s="10"/>
    </row>
    <row r="82" spans="1:25" x14ac:dyDescent="0.3">
      <c r="A82"/>
      <c r="B82" s="10"/>
      <c r="C82" s="10"/>
      <c r="D82"/>
      <c r="E82" t="s">
        <v>25</v>
      </c>
      <c r="F82"/>
      <c r="G82" s="10"/>
      <c r="H82" s="10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x14ac:dyDescent="0.3">
      <c r="A83"/>
      <c r="B83" s="10"/>
      <c r="C83" s="10"/>
      <c r="D83"/>
      <c r="E83" t="s">
        <v>26</v>
      </c>
      <c r="F83"/>
      <c r="G83" s="10"/>
      <c r="H83" s="10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x14ac:dyDescent="0.3">
      <c r="A84"/>
      <c r="B84" s="10"/>
      <c r="C84" s="10"/>
      <c r="D84"/>
      <c r="E84" s="51" t="s">
        <v>36</v>
      </c>
      <c r="F84"/>
      <c r="G84" s="10"/>
      <c r="H84" s="10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</sheetData>
  <mergeCells count="45">
    <mergeCell ref="E15:Y15"/>
    <mergeCell ref="D18:T18"/>
    <mergeCell ref="V6:W6"/>
    <mergeCell ref="E7:Y7"/>
    <mergeCell ref="E8:Y8"/>
    <mergeCell ref="B10:E10"/>
    <mergeCell ref="G10:J10"/>
    <mergeCell ref="L10:O10"/>
    <mergeCell ref="Q10:T10"/>
    <mergeCell ref="V10:Y10"/>
    <mergeCell ref="B2:C4"/>
    <mergeCell ref="B6:C6"/>
    <mergeCell ref="G6:H6"/>
    <mergeCell ref="L6:M6"/>
    <mergeCell ref="Q6:R6"/>
    <mergeCell ref="D54:T54"/>
    <mergeCell ref="E51:Y51"/>
    <mergeCell ref="B35:C37"/>
    <mergeCell ref="V45:Y45"/>
    <mergeCell ref="B40:C40"/>
    <mergeCell ref="G40:H40"/>
    <mergeCell ref="B45:E45"/>
    <mergeCell ref="G45:J45"/>
    <mergeCell ref="L40:M40"/>
    <mergeCell ref="Q40:R40"/>
    <mergeCell ref="L45:O45"/>
    <mergeCell ref="Q45:T45"/>
    <mergeCell ref="E41:Y41"/>
    <mergeCell ref="E42:Y42"/>
    <mergeCell ref="V40:W40"/>
    <mergeCell ref="E50:J50"/>
    <mergeCell ref="B64:C66"/>
    <mergeCell ref="B69:C69"/>
    <mergeCell ref="G69:H69"/>
    <mergeCell ref="L69:M69"/>
    <mergeCell ref="Q69:R69"/>
    <mergeCell ref="D80:T80"/>
    <mergeCell ref="V69:W69"/>
    <mergeCell ref="E70:Y70"/>
    <mergeCell ref="E71:Y71"/>
    <mergeCell ref="B74:E74"/>
    <mergeCell ref="G74:J74"/>
    <mergeCell ref="L74:O74"/>
    <mergeCell ref="Q74:T74"/>
    <mergeCell ref="V74:Y7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7"/>
  <sheetViews>
    <sheetView showGridLines="0" zoomScale="70" zoomScaleNormal="70" workbookViewId="0"/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151</v>
      </c>
      <c r="B1" s="10"/>
      <c r="C1" s="10"/>
    </row>
    <row r="2" spans="1:24" customFormat="1" x14ac:dyDescent="0.3">
      <c r="A2" s="16"/>
      <c r="B2" s="159">
        <v>4</v>
      </c>
      <c r="C2" s="159"/>
      <c r="E2" s="134" t="s">
        <v>150</v>
      </c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159"/>
      <c r="C3" s="159"/>
      <c r="E3" s="135" t="s">
        <v>132</v>
      </c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159"/>
      <c r="C4" s="159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24" customFormat="1" x14ac:dyDescent="0.3">
      <c r="A6" s="16"/>
      <c r="B6" s="181" t="s">
        <v>4</v>
      </c>
      <c r="C6" s="181"/>
      <c r="D6" s="53" t="s">
        <v>5</v>
      </c>
      <c r="E6" s="55" t="s">
        <v>6</v>
      </c>
      <c r="F6" s="19"/>
      <c r="G6" s="186" t="s">
        <v>4</v>
      </c>
      <c r="H6" s="187"/>
      <c r="I6" s="53" t="s">
        <v>5</v>
      </c>
      <c r="J6" s="55" t="s">
        <v>6</v>
      </c>
      <c r="K6" s="16"/>
      <c r="L6" s="181" t="s">
        <v>4</v>
      </c>
      <c r="M6" s="181"/>
      <c r="N6" s="53" t="s">
        <v>5</v>
      </c>
      <c r="O6" s="55" t="s">
        <v>6</v>
      </c>
      <c r="P6" s="19"/>
      <c r="Q6" s="186" t="s">
        <v>4</v>
      </c>
      <c r="R6" s="187"/>
      <c r="S6" s="53" t="s">
        <v>5</v>
      </c>
      <c r="T6" s="55" t="s">
        <v>6</v>
      </c>
    </row>
    <row r="7" spans="1:24" customFormat="1" x14ac:dyDescent="0.3">
      <c r="A7" s="16"/>
      <c r="B7" s="77"/>
      <c r="C7" s="77"/>
      <c r="D7" s="78"/>
      <c r="E7" s="77"/>
      <c r="F7" s="77"/>
      <c r="G7" s="77"/>
      <c r="H7" s="77"/>
      <c r="I7" s="78"/>
      <c r="J7" s="77"/>
      <c r="K7" s="16"/>
      <c r="L7" s="77"/>
      <c r="M7" s="77"/>
      <c r="N7" s="78"/>
      <c r="O7" s="77"/>
      <c r="P7" s="77"/>
      <c r="Q7" s="77"/>
      <c r="R7" s="77"/>
      <c r="S7" s="78"/>
      <c r="T7" s="77"/>
    </row>
    <row r="8" spans="1:24" customFormat="1" ht="15.6" customHeight="1" x14ac:dyDescent="0.3">
      <c r="A8" s="21"/>
      <c r="B8" s="223" t="s">
        <v>29</v>
      </c>
      <c r="C8" s="224"/>
      <c r="D8" s="224"/>
      <c r="E8" s="225"/>
      <c r="F8" s="20"/>
      <c r="G8" s="223" t="s">
        <v>52</v>
      </c>
      <c r="H8" s="224"/>
      <c r="I8" s="224"/>
      <c r="J8" s="225"/>
      <c r="K8" s="21"/>
      <c r="L8" s="223" t="s">
        <v>30</v>
      </c>
      <c r="M8" s="224"/>
      <c r="N8" s="224"/>
      <c r="O8" s="225"/>
      <c r="P8" s="20"/>
      <c r="Q8" s="223" t="s">
        <v>37</v>
      </c>
      <c r="R8" s="224"/>
      <c r="S8" s="224"/>
      <c r="T8" s="225"/>
    </row>
    <row r="9" spans="1:24" customFormat="1" ht="28.8" x14ac:dyDescent="0.3">
      <c r="A9" s="16"/>
      <c r="B9" s="82">
        <v>0.41666666666666669</v>
      </c>
      <c r="C9" s="82">
        <v>0.5</v>
      </c>
      <c r="D9" s="56">
        <v>30</v>
      </c>
      <c r="E9" s="143" t="s">
        <v>89</v>
      </c>
      <c r="F9" s="27"/>
      <c r="G9" s="217">
        <v>0.41666666666666669</v>
      </c>
      <c r="H9" s="217">
        <v>0.5</v>
      </c>
      <c r="I9" s="209">
        <v>45</v>
      </c>
      <c r="J9" s="228" t="s">
        <v>142</v>
      </c>
      <c r="K9" s="32"/>
      <c r="L9" s="82">
        <v>0.41666666666666669</v>
      </c>
      <c r="M9" s="82">
        <v>0.5</v>
      </c>
      <c r="N9" s="56">
        <v>15</v>
      </c>
      <c r="O9" s="143" t="s">
        <v>60</v>
      </c>
      <c r="P9" s="27"/>
      <c r="Q9" s="217">
        <v>0.41666666666666669</v>
      </c>
      <c r="R9" s="217">
        <v>0.5</v>
      </c>
      <c r="S9" s="219">
        <v>55</v>
      </c>
      <c r="T9" s="226" t="s">
        <v>62</v>
      </c>
      <c r="U9" s="16"/>
      <c r="V9" t="s">
        <v>99</v>
      </c>
      <c r="W9" t="s">
        <v>101</v>
      </c>
      <c r="X9">
        <f>SUMIF(V$9:V$13,"=p",D$9:D$13)</f>
        <v>70</v>
      </c>
    </row>
    <row r="10" spans="1:24" customFormat="1" ht="28.8" x14ac:dyDescent="0.3">
      <c r="A10" s="16"/>
      <c r="B10" s="57">
        <f>B9+TIME(0,$D9,0)</f>
        <v>0.4375</v>
      </c>
      <c r="C10" s="57">
        <f>C9+TIME(0,$D9,0)</f>
        <v>0.52083333333333337</v>
      </c>
      <c r="D10" s="56">
        <v>15</v>
      </c>
      <c r="E10" s="143" t="s">
        <v>60</v>
      </c>
      <c r="F10" s="27"/>
      <c r="G10" s="218"/>
      <c r="H10" s="218"/>
      <c r="I10" s="209"/>
      <c r="J10" s="228"/>
      <c r="K10" s="32"/>
      <c r="L10" s="57">
        <f>L9+TIME(0,$N9,0)</f>
        <v>0.42708333333333337</v>
      </c>
      <c r="M10" s="57">
        <f>M9+TIME(0,$N9,0)</f>
        <v>0.51041666666666663</v>
      </c>
      <c r="N10" s="56">
        <v>55</v>
      </c>
      <c r="O10" s="143" t="s">
        <v>62</v>
      </c>
      <c r="P10" s="27"/>
      <c r="Q10" s="218"/>
      <c r="R10" s="218"/>
      <c r="S10" s="220"/>
      <c r="T10" s="227"/>
      <c r="U10" s="16"/>
      <c r="V10" t="s">
        <v>101</v>
      </c>
      <c r="W10" t="s">
        <v>99</v>
      </c>
      <c r="X10">
        <f>SUMIF(V$9:V$13,"=t",D$9:D$13)</f>
        <v>30</v>
      </c>
    </row>
    <row r="11" spans="1:24" customFormat="1" ht="28.2" customHeight="1" x14ac:dyDescent="0.3">
      <c r="A11" s="16"/>
      <c r="B11" s="57">
        <f>B10+TIME(0,$D10,0)</f>
        <v>0.44791666666666669</v>
      </c>
      <c r="C11" s="57">
        <f>C10+TIME(0,$D10,0)</f>
        <v>0.53125</v>
      </c>
      <c r="D11" s="56">
        <v>55</v>
      </c>
      <c r="E11" s="143" t="s">
        <v>62</v>
      </c>
      <c r="F11" s="27"/>
      <c r="G11" s="57">
        <f>G9+TIME(0,I9,0)</f>
        <v>0.44791666666666669</v>
      </c>
      <c r="H11" s="57">
        <f>H9+TIME(0,I9,0)</f>
        <v>0.53125</v>
      </c>
      <c r="I11" s="56">
        <v>55</v>
      </c>
      <c r="J11" s="143" t="s">
        <v>62</v>
      </c>
      <c r="K11" s="32"/>
      <c r="L11" s="57">
        <f>L10+TIME(0,$N10,0)</f>
        <v>0.46527777777777779</v>
      </c>
      <c r="M11" s="57">
        <f>M10+TIME(0,$N10,0)</f>
        <v>0.54861111111111105</v>
      </c>
      <c r="N11" s="56">
        <v>30</v>
      </c>
      <c r="O11" s="143" t="s">
        <v>89</v>
      </c>
      <c r="P11" s="27"/>
      <c r="Q11" s="57">
        <f>Q9+TIME(0,S9,0)</f>
        <v>0.4548611111111111</v>
      </c>
      <c r="R11" s="57">
        <f>R9+TIME(0,S9,0)</f>
        <v>0.53819444444444442</v>
      </c>
      <c r="S11" s="56">
        <v>45</v>
      </c>
      <c r="T11" s="143" t="s">
        <v>142</v>
      </c>
      <c r="U11" s="16"/>
      <c r="V11" t="s">
        <v>101</v>
      </c>
      <c r="W11" t="s">
        <v>100</v>
      </c>
      <c r="X11">
        <f>SUMIF(V$9:V$13,"=a",D$9:D$13)</f>
        <v>10</v>
      </c>
    </row>
    <row r="12" spans="1:24" customForma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  <c r="W12" s="16"/>
      <c r="X12" s="16"/>
    </row>
    <row r="13" spans="1:24" customFormat="1" x14ac:dyDescent="0.3">
      <c r="A13" s="17"/>
      <c r="B13" s="94">
        <f>B11+TIME(0,D11,0)</f>
        <v>0.4861111111111111</v>
      </c>
      <c r="C13" s="94">
        <f>C11+TIME(0,D11,0)</f>
        <v>0.56944444444444442</v>
      </c>
      <c r="D13" s="56">
        <v>10</v>
      </c>
      <c r="E13" s="196" t="s">
        <v>84</v>
      </c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8"/>
      <c r="U13" s="17"/>
      <c r="V13" t="s">
        <v>100</v>
      </c>
      <c r="W13" s="16"/>
      <c r="X13" s="16"/>
    </row>
    <row r="14" spans="1:24" customFormat="1" hidden="1" x14ac:dyDescent="0.3">
      <c r="B14" s="10"/>
      <c r="C14" s="68" t="s">
        <v>14</v>
      </c>
      <c r="D14" s="10">
        <f>SUM(D9:D13)</f>
        <v>110</v>
      </c>
      <c r="E14" s="18"/>
      <c r="F14" s="18"/>
      <c r="G14" s="18"/>
      <c r="H14" s="18"/>
      <c r="I14" s="10">
        <f>SUM(I9:I11)+D13</f>
        <v>110</v>
      </c>
      <c r="J14" s="18"/>
      <c r="K14" s="16"/>
      <c r="L14" s="16"/>
      <c r="M14" s="16"/>
      <c r="N14" s="10">
        <f>SUM(N9:N11)+D13</f>
        <v>110</v>
      </c>
      <c r="O14" s="16"/>
      <c r="P14" s="16"/>
      <c r="Q14" s="16"/>
      <c r="R14" s="16"/>
      <c r="S14" s="10">
        <f>SUM(S9:S11)+D13</f>
        <v>110</v>
      </c>
      <c r="T14" s="16"/>
      <c r="U14" s="17"/>
    </row>
    <row r="15" spans="1:24" customFormat="1" x14ac:dyDescent="0.3">
      <c r="A15" s="16"/>
      <c r="B15" s="15"/>
      <c r="C15" s="15"/>
      <c r="D15" s="15"/>
      <c r="E15" s="18"/>
      <c r="F15" s="18"/>
      <c r="G15" s="18"/>
      <c r="H15" s="18"/>
      <c r="I15" s="18"/>
      <c r="J15" s="18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4" customFormat="1" x14ac:dyDescent="0.3">
      <c r="A16" s="16"/>
      <c r="B16" s="15"/>
      <c r="C16" s="15"/>
      <c r="D16" s="161" t="s">
        <v>88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"/>
    </row>
    <row r="17" spans="1:20" customFormat="1" x14ac:dyDescent="0.3">
      <c r="A17" s="16"/>
      <c r="B17" s="15"/>
      <c r="C17" s="15"/>
      <c r="D17" s="16"/>
      <c r="E17" s="16"/>
      <c r="F17" s="16"/>
      <c r="G17" s="15"/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customFormat="1" x14ac:dyDescent="0.3">
      <c r="B18" s="10"/>
      <c r="C18" s="10"/>
      <c r="E18" t="s">
        <v>65</v>
      </c>
      <c r="G18" s="10"/>
      <c r="H18" s="10"/>
    </row>
    <row r="19" spans="1:20" customFormat="1" x14ac:dyDescent="0.3">
      <c r="B19" s="10"/>
      <c r="C19" s="10"/>
      <c r="E19" t="s">
        <v>26</v>
      </c>
      <c r="G19" s="10"/>
      <c r="H19" s="10"/>
    </row>
    <row r="20" spans="1:20" customFormat="1" x14ac:dyDescent="0.3">
      <c r="A20" s="16"/>
      <c r="B20" s="15"/>
      <c r="C20" s="15"/>
      <c r="D20" s="16"/>
      <c r="E20" s="51" t="s">
        <v>36</v>
      </c>
      <c r="F20" s="16"/>
      <c r="G20" s="15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customFormat="1" x14ac:dyDescent="0.3">
      <c r="B21" s="10"/>
      <c r="C21" s="10"/>
    </row>
    <row r="22" spans="1:20" customFormat="1" x14ac:dyDescent="0.3">
      <c r="B22" s="10"/>
      <c r="C22" s="10"/>
    </row>
    <row r="23" spans="1:20" customFormat="1" x14ac:dyDescent="0.3">
      <c r="B23" s="10"/>
      <c r="C23" s="10"/>
    </row>
    <row r="24" spans="1:20" customFormat="1" x14ac:dyDescent="0.3">
      <c r="B24" s="10"/>
      <c r="C24" s="10"/>
    </row>
    <row r="25" spans="1:20" customFormat="1" x14ac:dyDescent="0.3">
      <c r="B25" s="10"/>
      <c r="C25" s="10"/>
    </row>
    <row r="26" spans="1:20" customFormat="1" x14ac:dyDescent="0.3">
      <c r="B26" s="10"/>
      <c r="C26" s="10"/>
    </row>
    <row r="27" spans="1:20" customFormat="1" x14ac:dyDescent="0.3">
      <c r="B27" s="10"/>
      <c r="C27" s="10"/>
    </row>
    <row r="28" spans="1:20" customFormat="1" x14ac:dyDescent="0.3">
      <c r="B28" s="10"/>
      <c r="C28" s="10"/>
    </row>
    <row r="29" spans="1:20" customFormat="1" x14ac:dyDescent="0.3">
      <c r="B29" s="10"/>
      <c r="C29" s="10"/>
    </row>
    <row r="30" spans="1:20" customFormat="1" x14ac:dyDescent="0.3">
      <c r="B30" s="10"/>
      <c r="C30" s="10"/>
    </row>
    <row r="31" spans="1:20" customFormat="1" x14ac:dyDescent="0.3">
      <c r="B31" s="10"/>
      <c r="C31" s="10"/>
    </row>
    <row r="32" spans="1:20" customFormat="1" x14ac:dyDescent="0.3">
      <c r="B32" s="10"/>
      <c r="C32" s="10"/>
    </row>
    <row r="33" spans="1:24" customFormat="1" x14ac:dyDescent="0.3">
      <c r="B33" s="10"/>
      <c r="C33" s="10"/>
    </row>
    <row r="35" spans="1:24" x14ac:dyDescent="0.3">
      <c r="B35" s="159">
        <v>4</v>
      </c>
      <c r="C35" s="159"/>
      <c r="D35" s="2" t="s">
        <v>86</v>
      </c>
      <c r="E35" s="2"/>
      <c r="F35" s="2"/>
      <c r="G35" s="2"/>
      <c r="H35" s="2"/>
      <c r="I35" s="6"/>
      <c r="J35"/>
      <c r="K35"/>
    </row>
    <row r="36" spans="1:24" x14ac:dyDescent="0.3">
      <c r="B36" s="159"/>
      <c r="C36" s="159"/>
      <c r="D36" s="8" t="s">
        <v>87</v>
      </c>
      <c r="E36" s="8"/>
      <c r="F36" s="8"/>
      <c r="G36" s="8"/>
      <c r="H36" s="8"/>
      <c r="I36"/>
      <c r="J36"/>
      <c r="K36"/>
    </row>
    <row r="37" spans="1:24" x14ac:dyDescent="0.3">
      <c r="A37" s="16" t="s">
        <v>112</v>
      </c>
      <c r="B37" s="159"/>
      <c r="C37" s="159"/>
      <c r="D37" s="24" t="s">
        <v>2</v>
      </c>
      <c r="E37" s="24"/>
      <c r="F37" s="24"/>
      <c r="G37" s="24"/>
      <c r="H37" s="24"/>
      <c r="I37"/>
      <c r="J37"/>
      <c r="K37"/>
    </row>
    <row r="38" spans="1:24" x14ac:dyDescent="0.3">
      <c r="A38" s="16" t="s">
        <v>114</v>
      </c>
    </row>
    <row r="39" spans="1:24" ht="14.4" customHeight="1" x14ac:dyDescent="0.3">
      <c r="B39" s="181" t="s">
        <v>4</v>
      </c>
      <c r="C39" s="181"/>
      <c r="D39" s="53" t="s">
        <v>5</v>
      </c>
      <c r="E39" s="55" t="s">
        <v>6</v>
      </c>
      <c r="F39" s="19"/>
      <c r="G39" s="186" t="s">
        <v>4</v>
      </c>
      <c r="H39" s="187"/>
      <c r="I39" s="53" t="s">
        <v>5</v>
      </c>
      <c r="J39" s="55" t="s">
        <v>6</v>
      </c>
      <c r="L39" s="181" t="s">
        <v>4</v>
      </c>
      <c r="M39" s="181"/>
      <c r="N39" s="53" t="s">
        <v>5</v>
      </c>
      <c r="O39" s="55" t="s">
        <v>6</v>
      </c>
      <c r="P39" s="19"/>
      <c r="Q39" s="186" t="s">
        <v>4</v>
      </c>
      <c r="R39" s="187"/>
      <c r="S39" s="53" t="s">
        <v>5</v>
      </c>
      <c r="T39" s="55" t="s">
        <v>6</v>
      </c>
      <c r="V39" t="s">
        <v>98</v>
      </c>
      <c r="W39"/>
      <c r="X39"/>
    </row>
    <row r="40" spans="1:24" ht="13.8" customHeight="1" x14ac:dyDescent="0.3">
      <c r="B40" s="77"/>
      <c r="C40" s="77"/>
      <c r="D40" s="78"/>
      <c r="E40" s="77"/>
      <c r="F40" s="77"/>
      <c r="G40" s="77"/>
      <c r="H40" s="77"/>
      <c r="I40" s="78"/>
      <c r="J40" s="77"/>
      <c r="L40" s="77"/>
      <c r="M40" s="77"/>
      <c r="N40" s="78"/>
      <c r="O40" s="77"/>
      <c r="P40" s="77"/>
      <c r="Q40" s="77"/>
      <c r="R40" s="77"/>
      <c r="S40" s="78"/>
      <c r="T40" s="77"/>
      <c r="V40"/>
      <c r="W40"/>
      <c r="X40"/>
    </row>
    <row r="41" spans="1:24" ht="13.8" customHeight="1" x14ac:dyDescent="0.3">
      <c r="D41" t="s">
        <v>48</v>
      </c>
      <c r="E41"/>
      <c r="F41"/>
      <c r="G41"/>
      <c r="H41"/>
      <c r="I41" s="213" t="s">
        <v>49</v>
      </c>
      <c r="J41" s="213"/>
      <c r="L41" s="15"/>
      <c r="M41" s="15"/>
      <c r="N41" t="s">
        <v>48</v>
      </c>
      <c r="O41" s="18"/>
      <c r="P41" s="18"/>
      <c r="Q41" s="18"/>
      <c r="R41" s="18"/>
      <c r="S41" t="s">
        <v>48</v>
      </c>
      <c r="T41" s="18"/>
      <c r="V41"/>
      <c r="W41"/>
      <c r="X41"/>
    </row>
    <row r="42" spans="1:24" s="21" customFormat="1" ht="15.6" x14ac:dyDescent="0.3">
      <c r="B42" s="214" t="s">
        <v>29</v>
      </c>
      <c r="C42" s="215"/>
      <c r="D42" s="215"/>
      <c r="E42" s="216"/>
      <c r="F42" s="20"/>
      <c r="G42" s="214" t="s">
        <v>52</v>
      </c>
      <c r="H42" s="215"/>
      <c r="I42" s="215"/>
      <c r="J42" s="216"/>
      <c r="L42" s="214" t="s">
        <v>30</v>
      </c>
      <c r="M42" s="215"/>
      <c r="N42" s="215"/>
      <c r="O42" s="216"/>
      <c r="P42" s="20"/>
      <c r="Q42" s="214" t="s">
        <v>37</v>
      </c>
      <c r="R42" s="215"/>
      <c r="S42" s="215"/>
      <c r="T42" s="216"/>
      <c r="V42"/>
      <c r="W42"/>
      <c r="X42"/>
    </row>
    <row r="43" spans="1:24" ht="28.8" x14ac:dyDescent="0.3">
      <c r="B43" s="82">
        <v>0.41666666666666669</v>
      </c>
      <c r="C43" s="82">
        <v>0.5</v>
      </c>
      <c r="D43" s="56">
        <v>30</v>
      </c>
      <c r="E43" s="36" t="s">
        <v>89</v>
      </c>
      <c r="F43" s="28"/>
      <c r="G43" s="217">
        <v>0.41666666666666669</v>
      </c>
      <c r="H43" s="217">
        <v>0.5</v>
      </c>
      <c r="I43" s="209">
        <v>45</v>
      </c>
      <c r="J43" s="210" t="s">
        <v>31</v>
      </c>
      <c r="K43" s="32"/>
      <c r="L43" s="82">
        <v>0.41666666666666669</v>
      </c>
      <c r="M43" s="82">
        <v>0.5</v>
      </c>
      <c r="N43" s="56">
        <v>15</v>
      </c>
      <c r="O43" s="36" t="s">
        <v>60</v>
      </c>
      <c r="P43" s="28"/>
      <c r="Q43" s="217">
        <v>0.41666666666666669</v>
      </c>
      <c r="R43" s="217">
        <v>0.5</v>
      </c>
      <c r="S43" s="219">
        <v>55</v>
      </c>
      <c r="T43" s="221" t="s">
        <v>62</v>
      </c>
      <c r="V43" t="s">
        <v>99</v>
      </c>
      <c r="W43"/>
      <c r="X43"/>
    </row>
    <row r="44" spans="1:24" ht="28.8" x14ac:dyDescent="0.3">
      <c r="B44" s="57">
        <f>B43+TIME(0,$D43,0)</f>
        <v>0.4375</v>
      </c>
      <c r="C44" s="57">
        <f>C43+TIME(0,$D43,0)</f>
        <v>0.52083333333333337</v>
      </c>
      <c r="D44" s="56">
        <v>15</v>
      </c>
      <c r="E44" s="36" t="s">
        <v>60</v>
      </c>
      <c r="F44" s="28"/>
      <c r="G44" s="218"/>
      <c r="H44" s="218"/>
      <c r="I44" s="209"/>
      <c r="J44" s="210"/>
      <c r="K44" s="32"/>
      <c r="L44" s="57">
        <f>L43+TIME(0,$N43,0)</f>
        <v>0.42708333333333337</v>
      </c>
      <c r="M44" s="57">
        <f>M43+TIME(0,$N43,0)</f>
        <v>0.51041666666666663</v>
      </c>
      <c r="N44" s="56">
        <v>55</v>
      </c>
      <c r="O44" s="36" t="s">
        <v>62</v>
      </c>
      <c r="P44" s="28"/>
      <c r="Q44" s="218"/>
      <c r="R44" s="218"/>
      <c r="S44" s="220"/>
      <c r="T44" s="222"/>
      <c r="V44" t="s">
        <v>101</v>
      </c>
      <c r="W44"/>
      <c r="X44"/>
    </row>
    <row r="45" spans="1:24" ht="28.8" customHeight="1" x14ac:dyDescent="0.3">
      <c r="B45" s="57">
        <f>B44+TIME(0,$D44,0)</f>
        <v>0.44791666666666669</v>
      </c>
      <c r="C45" s="57">
        <f>C44+TIME(0,$D44,0)</f>
        <v>0.53125</v>
      </c>
      <c r="D45" s="56">
        <v>55</v>
      </c>
      <c r="E45" s="36" t="s">
        <v>62</v>
      </c>
      <c r="F45" s="28"/>
      <c r="G45" s="57">
        <f>G43+TIME(0,I43,0)</f>
        <v>0.44791666666666669</v>
      </c>
      <c r="H45" s="57">
        <f>H43+TIME(0,I43,0)</f>
        <v>0.53125</v>
      </c>
      <c r="I45" s="56">
        <v>55</v>
      </c>
      <c r="J45" s="36" t="s">
        <v>62</v>
      </c>
      <c r="K45" s="32"/>
      <c r="L45" s="57">
        <f>L44+TIME(0,$N44,0)</f>
        <v>0.46527777777777779</v>
      </c>
      <c r="M45" s="57">
        <f>M44+TIME(0,$N44,0)</f>
        <v>0.54861111111111105</v>
      </c>
      <c r="N45" s="56">
        <v>30</v>
      </c>
      <c r="O45" s="36" t="s">
        <v>89</v>
      </c>
      <c r="P45" s="28"/>
      <c r="Q45" s="57">
        <f>Q43+TIME(0,S43,0)</f>
        <v>0.4548611111111111</v>
      </c>
      <c r="R45" s="57">
        <f>R43+TIME(0,S43,0)</f>
        <v>0.53819444444444442</v>
      </c>
      <c r="S45" s="56">
        <v>45</v>
      </c>
      <c r="T45" s="91" t="s">
        <v>31</v>
      </c>
      <c r="V45" t="s">
        <v>101</v>
      </c>
      <c r="W45" t="s">
        <v>101</v>
      </c>
      <c r="X45">
        <f>SUMIF(V$43:V$48,"=p",D$43:D$48)</f>
        <v>70</v>
      </c>
    </row>
    <row r="46" spans="1:24" ht="14.4" customHeight="1" x14ac:dyDescent="0.3">
      <c r="B46" s="76"/>
      <c r="C46" s="76"/>
      <c r="D46" s="27"/>
      <c r="E46" s="27"/>
      <c r="F46" s="27"/>
      <c r="G46" s="76"/>
      <c r="H46" s="76"/>
      <c r="I46" s="27"/>
      <c r="J46" s="27"/>
      <c r="K46" s="32"/>
      <c r="L46" s="76"/>
      <c r="M46" s="76"/>
      <c r="N46" s="27"/>
      <c r="O46" s="27"/>
      <c r="P46" s="27"/>
      <c r="Q46" s="76"/>
      <c r="R46" s="76"/>
      <c r="S46" s="27"/>
      <c r="T46" s="27"/>
      <c r="V46"/>
      <c r="W46" t="s">
        <v>99</v>
      </c>
      <c r="X46">
        <f>SUMIF(V$43:V$48,"=T",D$43:D$48)</f>
        <v>30</v>
      </c>
    </row>
    <row r="47" spans="1:24" s="17" customFormat="1" ht="14.4" customHeight="1" x14ac:dyDescent="0.3">
      <c r="B47" s="81"/>
      <c r="C47" s="81"/>
      <c r="D47" s="194" t="s">
        <v>11</v>
      </c>
      <c r="E47" s="194"/>
      <c r="F47" s="194"/>
      <c r="G47" s="194"/>
      <c r="H47" s="194"/>
      <c r="I47" s="194"/>
      <c r="J47" s="28"/>
      <c r="K47" s="93"/>
      <c r="L47" s="81"/>
      <c r="M47" s="81"/>
      <c r="N47" s="28"/>
      <c r="O47" s="28"/>
      <c r="P47" s="28"/>
      <c r="Q47" s="81"/>
      <c r="R47" s="81"/>
      <c r="S47" s="28"/>
      <c r="T47" s="28"/>
      <c r="V47"/>
      <c r="W47" t="s">
        <v>100</v>
      </c>
      <c r="X47">
        <f>SUMIF(V$43:V$48,"=A",D$43:D$48)</f>
        <v>10</v>
      </c>
    </row>
    <row r="48" spans="1:24" s="17" customFormat="1" ht="14.4" customHeight="1" x14ac:dyDescent="0.3">
      <c r="B48" s="94">
        <f>B45+TIME(0,D45,0)</f>
        <v>0.4861111111111111</v>
      </c>
      <c r="C48" s="94">
        <f>C45+TIME(0,D45,0)</f>
        <v>0.56944444444444442</v>
      </c>
      <c r="D48" s="56">
        <v>10</v>
      </c>
      <c r="E48" s="183" t="s">
        <v>84</v>
      </c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5"/>
      <c r="V48" t="s">
        <v>100</v>
      </c>
      <c r="W48"/>
      <c r="X48"/>
    </row>
    <row r="49" spans="1:24" hidden="1" x14ac:dyDescent="0.3">
      <c r="A49"/>
      <c r="B49" s="10"/>
      <c r="C49" s="68" t="s">
        <v>14</v>
      </c>
      <c r="D49" s="10">
        <f>SUM(D43:D48)</f>
        <v>110</v>
      </c>
      <c r="E49" s="18"/>
      <c r="F49" s="18"/>
      <c r="G49" s="18"/>
      <c r="H49" s="18"/>
      <c r="I49" s="10">
        <f>SUM(I43:I45)+D48</f>
        <v>110</v>
      </c>
      <c r="J49" s="18"/>
      <c r="N49" s="10">
        <f>SUM(N43:N45)+D48</f>
        <v>110</v>
      </c>
      <c r="S49" s="10">
        <f>SUM(S43:S45)+D48</f>
        <v>110</v>
      </c>
      <c r="V49"/>
      <c r="W49"/>
      <c r="X49"/>
    </row>
    <row r="50" spans="1:24" x14ac:dyDescent="0.3">
      <c r="D50" s="15"/>
      <c r="E50" s="18"/>
      <c r="F50" s="18"/>
      <c r="G50" s="18"/>
      <c r="H50" s="18"/>
      <c r="I50" s="18"/>
      <c r="J50" s="18"/>
      <c r="V50"/>
      <c r="W50"/>
      <c r="X50"/>
    </row>
    <row r="51" spans="1:24" x14ac:dyDescent="0.3">
      <c r="D51" s="161" t="s">
        <v>88</v>
      </c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V51"/>
      <c r="W51"/>
      <c r="X51"/>
    </row>
    <row r="52" spans="1:24" x14ac:dyDescent="0.3">
      <c r="V52"/>
      <c r="W52"/>
      <c r="X52"/>
    </row>
    <row r="53" spans="1:24" customFormat="1" x14ac:dyDescent="0.3">
      <c r="B53" s="10"/>
      <c r="C53" s="10"/>
      <c r="E53" t="s">
        <v>65</v>
      </c>
      <c r="G53" s="10"/>
      <c r="H53" s="10"/>
    </row>
    <row r="54" spans="1:24" customFormat="1" x14ac:dyDescent="0.3">
      <c r="B54" s="10"/>
      <c r="C54" s="10"/>
      <c r="E54" t="s">
        <v>26</v>
      </c>
      <c r="G54" s="10"/>
      <c r="H54" s="10"/>
    </row>
    <row r="55" spans="1:24" x14ac:dyDescent="0.3">
      <c r="E55" s="51" t="s">
        <v>36</v>
      </c>
    </row>
    <row r="57" spans="1:24" x14ac:dyDescent="0.3">
      <c r="A57" t="s">
        <v>73</v>
      </c>
    </row>
    <row r="60" spans="1:24" x14ac:dyDescent="0.3">
      <c r="B60" s="159">
        <v>4</v>
      </c>
      <c r="C60" s="159"/>
      <c r="D60" s="2" t="s">
        <v>0</v>
      </c>
      <c r="E60" s="2"/>
      <c r="F60" s="2"/>
      <c r="G60" s="2"/>
      <c r="H60"/>
      <c r="I60" s="6"/>
      <c r="J60"/>
      <c r="K60"/>
    </row>
    <row r="61" spans="1:24" x14ac:dyDescent="0.3">
      <c r="B61" s="159"/>
      <c r="C61" s="159"/>
      <c r="D61" s="8" t="s">
        <v>1</v>
      </c>
      <c r="E61" s="8"/>
      <c r="F61" s="8"/>
      <c r="G61" s="8"/>
      <c r="H61"/>
      <c r="I61"/>
      <c r="J61"/>
      <c r="K61"/>
    </row>
    <row r="62" spans="1:24" x14ac:dyDescent="0.3">
      <c r="B62" s="159"/>
      <c r="C62" s="159"/>
      <c r="D62" s="24" t="s">
        <v>2</v>
      </c>
      <c r="E62" s="24"/>
      <c r="F62" s="24"/>
      <c r="G62" s="24"/>
      <c r="H62"/>
      <c r="I62"/>
      <c r="J62"/>
      <c r="K62"/>
    </row>
    <row r="64" spans="1:24" x14ac:dyDescent="0.3">
      <c r="B64" s="181" t="s">
        <v>4</v>
      </c>
      <c r="C64" s="181"/>
      <c r="D64" s="53" t="s">
        <v>5</v>
      </c>
      <c r="E64" s="55" t="s">
        <v>6</v>
      </c>
      <c r="F64" s="19"/>
      <c r="G64" s="186" t="s">
        <v>4</v>
      </c>
      <c r="H64" s="187"/>
      <c r="I64" s="53" t="s">
        <v>5</v>
      </c>
      <c r="J64" s="55" t="s">
        <v>6</v>
      </c>
      <c r="L64" s="181" t="s">
        <v>4</v>
      </c>
      <c r="M64" s="181"/>
      <c r="N64" s="53" t="s">
        <v>5</v>
      </c>
      <c r="O64" s="55" t="s">
        <v>6</v>
      </c>
      <c r="P64" s="19"/>
      <c r="Q64" s="186" t="s">
        <v>4</v>
      </c>
      <c r="R64" s="187"/>
      <c r="S64" s="53" t="s">
        <v>5</v>
      </c>
      <c r="T64" s="55" t="s">
        <v>6</v>
      </c>
    </row>
    <row r="65" spans="1:20" x14ac:dyDescent="0.3">
      <c r="B65" s="77"/>
      <c r="C65" s="77"/>
      <c r="D65" s="78"/>
      <c r="E65" s="77"/>
      <c r="F65" s="77"/>
      <c r="G65" s="77"/>
      <c r="H65" s="77"/>
      <c r="I65" s="78"/>
      <c r="J65" s="77"/>
      <c r="L65" s="77"/>
      <c r="M65" s="77"/>
      <c r="N65" s="78"/>
      <c r="O65" s="77"/>
      <c r="P65" s="77"/>
      <c r="Q65" s="77"/>
      <c r="R65" s="77"/>
      <c r="S65" s="78"/>
      <c r="T65" s="77"/>
    </row>
    <row r="66" spans="1:20" x14ac:dyDescent="0.3">
      <c r="D66" t="s">
        <v>48</v>
      </c>
      <c r="E66"/>
      <c r="F66"/>
      <c r="G66"/>
      <c r="H66"/>
      <c r="I66" s="213" t="s">
        <v>49</v>
      </c>
      <c r="J66" s="213"/>
      <c r="L66" s="15"/>
      <c r="M66" s="15"/>
      <c r="N66" t="s">
        <v>48</v>
      </c>
      <c r="O66" s="18"/>
      <c r="P66" s="18"/>
      <c r="Q66" s="18"/>
      <c r="R66" s="18"/>
      <c r="S66" t="s">
        <v>48</v>
      </c>
      <c r="T66" s="18"/>
    </row>
    <row r="67" spans="1:20" ht="15.6" x14ac:dyDescent="0.3">
      <c r="A67" s="21"/>
      <c r="B67" s="214" t="s">
        <v>29</v>
      </c>
      <c r="C67" s="215"/>
      <c r="D67" s="215"/>
      <c r="E67" s="216"/>
      <c r="F67" s="20"/>
      <c r="G67" s="214" t="s">
        <v>52</v>
      </c>
      <c r="H67" s="215"/>
      <c r="I67" s="215"/>
      <c r="J67" s="216"/>
      <c r="K67" s="21"/>
      <c r="L67" s="214" t="s">
        <v>30</v>
      </c>
      <c r="M67" s="215"/>
      <c r="N67" s="215"/>
      <c r="O67" s="216"/>
      <c r="P67" s="20"/>
      <c r="Q67" s="214" t="s">
        <v>37</v>
      </c>
      <c r="R67" s="215"/>
      <c r="S67" s="215"/>
      <c r="T67" s="216"/>
    </row>
    <row r="68" spans="1:20" ht="28.8" x14ac:dyDescent="0.3">
      <c r="B68" s="75">
        <v>0.4236111111111111</v>
      </c>
      <c r="C68" s="75">
        <v>0.51388888888888895</v>
      </c>
      <c r="D68" s="56">
        <v>30</v>
      </c>
      <c r="E68" s="36" t="s">
        <v>32</v>
      </c>
      <c r="F68" s="28"/>
      <c r="G68" s="211">
        <v>0.4236111111111111</v>
      </c>
      <c r="H68" s="211">
        <v>0.51388888888888895</v>
      </c>
      <c r="I68" s="209">
        <v>45</v>
      </c>
      <c r="J68" s="210" t="s">
        <v>31</v>
      </c>
      <c r="K68" s="32"/>
      <c r="L68" s="75">
        <v>0.4236111111111111</v>
      </c>
      <c r="M68" s="75">
        <v>0.51388888888888895</v>
      </c>
      <c r="N68" s="56">
        <v>15</v>
      </c>
      <c r="O68" s="36" t="s">
        <v>60</v>
      </c>
      <c r="P68" s="28"/>
      <c r="Q68" s="75">
        <v>0.4236111111111111</v>
      </c>
      <c r="R68" s="75">
        <v>0.51388888888888895</v>
      </c>
      <c r="S68" s="56">
        <v>55</v>
      </c>
      <c r="T68" s="36" t="s">
        <v>62</v>
      </c>
    </row>
    <row r="69" spans="1:20" ht="28.8" x14ac:dyDescent="0.3">
      <c r="B69" s="57">
        <v>0.44444444444444442</v>
      </c>
      <c r="C69" s="57">
        <v>0.53472222222222221</v>
      </c>
      <c r="D69" s="56">
        <v>15</v>
      </c>
      <c r="E69" s="36" t="s">
        <v>60</v>
      </c>
      <c r="F69" s="28"/>
      <c r="G69" s="212"/>
      <c r="H69" s="212"/>
      <c r="I69" s="209"/>
      <c r="J69" s="210"/>
      <c r="K69" s="32"/>
      <c r="L69" s="57">
        <v>0.43402777777777773</v>
      </c>
      <c r="M69" s="57">
        <v>0.52430555555555558</v>
      </c>
      <c r="N69" s="56">
        <v>55</v>
      </c>
      <c r="O69" s="36" t="s">
        <v>62</v>
      </c>
      <c r="P69" s="28"/>
      <c r="Q69" s="208">
        <v>0.46180555555555558</v>
      </c>
      <c r="R69" s="208">
        <v>5.2083333333333336E-2</v>
      </c>
      <c r="S69" s="209">
        <v>45</v>
      </c>
      <c r="T69" s="210" t="s">
        <v>31</v>
      </c>
    </row>
    <row r="70" spans="1:20" x14ac:dyDescent="0.3">
      <c r="B70" s="57">
        <v>0.4548611111111111</v>
      </c>
      <c r="C70" s="57">
        <v>4.5138888888888888E-2</v>
      </c>
      <c r="D70" s="56">
        <v>55</v>
      </c>
      <c r="E70" s="36" t="s">
        <v>62</v>
      </c>
      <c r="F70" s="28"/>
      <c r="G70" s="57">
        <v>0.4548611111111111</v>
      </c>
      <c r="H70" s="57">
        <v>4.5138888888888888E-2</v>
      </c>
      <c r="I70" s="56">
        <v>55</v>
      </c>
      <c r="J70" s="36" t="s">
        <v>62</v>
      </c>
      <c r="K70" s="32"/>
      <c r="L70" s="57">
        <v>0.47222222222222227</v>
      </c>
      <c r="M70" s="57">
        <v>6.25E-2</v>
      </c>
      <c r="N70" s="56">
        <v>30</v>
      </c>
      <c r="O70" s="36" t="s">
        <v>32</v>
      </c>
      <c r="P70" s="28"/>
      <c r="Q70" s="208"/>
      <c r="R70" s="208"/>
      <c r="S70" s="209"/>
      <c r="T70" s="210"/>
    </row>
    <row r="71" spans="1:20" x14ac:dyDescent="0.3">
      <c r="A71"/>
      <c r="B71" s="10"/>
      <c r="C71" s="68" t="s">
        <v>14</v>
      </c>
      <c r="D71" s="10">
        <f>SUM(D68:D70)</f>
        <v>100</v>
      </c>
      <c r="E71" s="18"/>
      <c r="F71" s="18"/>
      <c r="G71" s="18"/>
      <c r="H71" s="18"/>
      <c r="I71" s="10">
        <f>SUM(I68:I70)</f>
        <v>100</v>
      </c>
      <c r="J71" s="18"/>
      <c r="N71" s="10">
        <f>SUM(N68:N70)</f>
        <v>100</v>
      </c>
      <c r="S71" s="10">
        <f>SUM(S68:S70)</f>
        <v>100</v>
      </c>
    </row>
    <row r="72" spans="1:20" x14ac:dyDescent="0.3">
      <c r="D72" s="15"/>
      <c r="E72" s="18"/>
      <c r="F72" s="18"/>
      <c r="G72" s="18"/>
      <c r="H72" s="18"/>
      <c r="I72" s="18"/>
      <c r="J72" s="18"/>
    </row>
    <row r="73" spans="1:20" x14ac:dyDescent="0.3">
      <c r="D73" s="161" t="s">
        <v>24</v>
      </c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</row>
    <row r="75" spans="1:20" x14ac:dyDescent="0.3">
      <c r="A75"/>
      <c r="B75" s="10"/>
      <c r="C75" s="10"/>
      <c r="D75"/>
      <c r="E75" t="s">
        <v>65</v>
      </c>
      <c r="F75"/>
      <c r="G75" s="10"/>
      <c r="H75" s="10"/>
      <c r="I75"/>
      <c r="J75"/>
      <c r="K75"/>
      <c r="L75"/>
      <c r="M75"/>
      <c r="N75"/>
      <c r="O75"/>
      <c r="P75"/>
      <c r="Q75"/>
      <c r="R75"/>
      <c r="S75"/>
      <c r="T75"/>
    </row>
    <row r="76" spans="1:20" x14ac:dyDescent="0.3">
      <c r="A76"/>
      <c r="B76" s="10"/>
      <c r="C76" s="10"/>
      <c r="D76"/>
      <c r="E76" t="s">
        <v>26</v>
      </c>
      <c r="F76"/>
      <c r="G76" s="10"/>
      <c r="H76" s="10"/>
      <c r="I76"/>
      <c r="J76"/>
      <c r="K76"/>
      <c r="L76"/>
      <c r="M76"/>
      <c r="N76"/>
      <c r="O76"/>
      <c r="P76"/>
      <c r="Q76"/>
      <c r="R76"/>
      <c r="S76"/>
      <c r="T76"/>
    </row>
    <row r="77" spans="1:20" x14ac:dyDescent="0.3">
      <c r="E77" s="51" t="s">
        <v>36</v>
      </c>
    </row>
  </sheetData>
  <mergeCells count="59">
    <mergeCell ref="D16:T16"/>
    <mergeCell ref="R9:R10"/>
    <mergeCell ref="S9:S10"/>
    <mergeCell ref="T9:T10"/>
    <mergeCell ref="E13:T13"/>
    <mergeCell ref="G9:G10"/>
    <mergeCell ref="H9:H10"/>
    <mergeCell ref="I9:I10"/>
    <mergeCell ref="J9:J10"/>
    <mergeCell ref="Q9:Q10"/>
    <mergeCell ref="B8:E8"/>
    <mergeCell ref="G8:J8"/>
    <mergeCell ref="L8:O8"/>
    <mergeCell ref="Q8:T8"/>
    <mergeCell ref="B2:C4"/>
    <mergeCell ref="B6:C6"/>
    <mergeCell ref="G6:H6"/>
    <mergeCell ref="L6:M6"/>
    <mergeCell ref="Q6:R6"/>
    <mergeCell ref="L39:M39"/>
    <mergeCell ref="Q39:R39"/>
    <mergeCell ref="I41:J41"/>
    <mergeCell ref="B35:C37"/>
    <mergeCell ref="B42:E42"/>
    <mergeCell ref="G42:J42"/>
    <mergeCell ref="L42:O42"/>
    <mergeCell ref="Q42:T42"/>
    <mergeCell ref="B39:C39"/>
    <mergeCell ref="G39:H39"/>
    <mergeCell ref="D51:T51"/>
    <mergeCell ref="I43:I44"/>
    <mergeCell ref="J43:J44"/>
    <mergeCell ref="G43:G44"/>
    <mergeCell ref="H43:H44"/>
    <mergeCell ref="E48:T48"/>
    <mergeCell ref="Q43:Q44"/>
    <mergeCell ref="R43:R44"/>
    <mergeCell ref="S43:S44"/>
    <mergeCell ref="T43:T44"/>
    <mergeCell ref="D47:I47"/>
    <mergeCell ref="B60:C62"/>
    <mergeCell ref="B64:C64"/>
    <mergeCell ref="G64:H64"/>
    <mergeCell ref="L64:M64"/>
    <mergeCell ref="Q64:R64"/>
    <mergeCell ref="I66:J66"/>
    <mergeCell ref="B67:E67"/>
    <mergeCell ref="G67:J67"/>
    <mergeCell ref="L67:O67"/>
    <mergeCell ref="Q67:T67"/>
    <mergeCell ref="R69:R70"/>
    <mergeCell ref="S69:S70"/>
    <mergeCell ref="T69:T70"/>
    <mergeCell ref="D73:T73"/>
    <mergeCell ref="G68:G69"/>
    <mergeCell ref="H68:H69"/>
    <mergeCell ref="I68:I69"/>
    <mergeCell ref="J68:J69"/>
    <mergeCell ref="Q69:Q7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1"/>
  <sheetViews>
    <sheetView showGridLines="0" zoomScaleNormal="100" workbookViewId="0">
      <selection activeCell="E24" sqref="E24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151</v>
      </c>
    </row>
    <row r="2" spans="1:10" x14ac:dyDescent="0.3">
      <c r="B2" s="159">
        <v>5</v>
      </c>
      <c r="C2" s="159"/>
      <c r="E2" s="134" t="s">
        <v>150</v>
      </c>
      <c r="G2" s="6"/>
    </row>
    <row r="3" spans="1:10" x14ac:dyDescent="0.3">
      <c r="B3" s="159"/>
      <c r="C3" s="159"/>
      <c r="E3" s="135" t="s">
        <v>132</v>
      </c>
      <c r="G3" s="6"/>
    </row>
    <row r="4" spans="1:10" x14ac:dyDescent="0.3">
      <c r="B4" s="159"/>
      <c r="C4" s="159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45" t="s">
        <v>63</v>
      </c>
      <c r="H7" t="s">
        <v>100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10</v>
      </c>
      <c r="E8" s="146" t="s">
        <v>137</v>
      </c>
      <c r="H8" t="s">
        <v>100</v>
      </c>
    </row>
    <row r="9" spans="1:10" x14ac:dyDescent="0.3">
      <c r="B9" s="82">
        <f t="shared" ref="B9:B13" si="0">B8+TIME(0,D8,0)</f>
        <v>10.430555555555555</v>
      </c>
      <c r="C9" s="82">
        <f t="shared" ref="C9:C13" si="1">C8+TIME(0,D8,0)</f>
        <v>12.513888888888889</v>
      </c>
      <c r="D9" s="99">
        <v>10</v>
      </c>
      <c r="E9" s="146" t="s">
        <v>147</v>
      </c>
      <c r="H9" t="s">
        <v>100</v>
      </c>
    </row>
    <row r="10" spans="1:10" x14ac:dyDescent="0.3">
      <c r="B10" s="82">
        <f t="shared" si="0"/>
        <v>10.4375</v>
      </c>
      <c r="C10" s="82">
        <f t="shared" si="1"/>
        <v>12.520833333333334</v>
      </c>
      <c r="D10" s="99">
        <v>10</v>
      </c>
      <c r="E10" s="146" t="s">
        <v>136</v>
      </c>
      <c r="H10" t="s">
        <v>100</v>
      </c>
    </row>
    <row r="11" spans="1:10" x14ac:dyDescent="0.3">
      <c r="B11" s="82">
        <f t="shared" si="0"/>
        <v>10.444444444444445</v>
      </c>
      <c r="C11" s="82">
        <f t="shared" si="1"/>
        <v>12.527777777777779</v>
      </c>
      <c r="D11" s="37">
        <v>10</v>
      </c>
      <c r="E11" s="144" t="s">
        <v>94</v>
      </c>
      <c r="H11" t="s">
        <v>101</v>
      </c>
      <c r="I11" t="s">
        <v>101</v>
      </c>
      <c r="J11">
        <f>SUMIF(H$7:H$13,"=P",D$7:D$13)</f>
        <v>60</v>
      </c>
    </row>
    <row r="12" spans="1:10" ht="25.8" customHeight="1" x14ac:dyDescent="0.3">
      <c r="B12" s="82">
        <f t="shared" si="0"/>
        <v>10.451388888888889</v>
      </c>
      <c r="C12" s="82">
        <f t="shared" si="1"/>
        <v>12.534722222222223</v>
      </c>
      <c r="D12" s="37">
        <v>50</v>
      </c>
      <c r="E12" s="144" t="s">
        <v>148</v>
      </c>
      <c r="H12" t="s">
        <v>101</v>
      </c>
      <c r="I12" t="s">
        <v>99</v>
      </c>
      <c r="J12">
        <f>SUMIF(H$7:H$13,"=T",D$7:D$13)</f>
        <v>0</v>
      </c>
    </row>
    <row r="13" spans="1:10" x14ac:dyDescent="0.3">
      <c r="B13" s="82">
        <f t="shared" si="0"/>
        <v>10.486111111111111</v>
      </c>
      <c r="C13" s="82">
        <f t="shared" si="1"/>
        <v>12.569444444444445</v>
      </c>
      <c r="D13" s="37">
        <v>10</v>
      </c>
      <c r="E13" s="146" t="s">
        <v>84</v>
      </c>
      <c r="H13" t="s">
        <v>100</v>
      </c>
      <c r="I13" t="s">
        <v>100</v>
      </c>
      <c r="J13">
        <f>SUMIF(H$7:H$13,"=A",D$7:D$13)</f>
        <v>50</v>
      </c>
    </row>
    <row r="14" spans="1:10" hidden="1" x14ac:dyDescent="0.3">
      <c r="C14" s="68" t="s">
        <v>14</v>
      </c>
      <c r="D14" s="10">
        <f>SUM(D8:D13)</f>
        <v>100</v>
      </c>
    </row>
    <row r="16" spans="1:10" x14ac:dyDescent="0.3">
      <c r="D16" s="161" t="s">
        <v>88</v>
      </c>
      <c r="E16" s="161"/>
      <c r="F16" s="6"/>
      <c r="J16" s="6"/>
    </row>
    <row r="39" spans="1:14" x14ac:dyDescent="0.3">
      <c r="B39" s="159">
        <v>5</v>
      </c>
      <c r="C39" s="159"/>
      <c r="D39" s="2" t="s">
        <v>86</v>
      </c>
      <c r="E39" s="2"/>
      <c r="F39" s="6"/>
      <c r="G39" s="6"/>
    </row>
    <row r="40" spans="1:14" x14ac:dyDescent="0.3">
      <c r="B40" s="159"/>
      <c r="C40" s="159"/>
      <c r="D40" s="8" t="s">
        <v>87</v>
      </c>
      <c r="E40" s="8"/>
      <c r="F40" s="6"/>
      <c r="G40" s="6"/>
    </row>
    <row r="41" spans="1:14" x14ac:dyDescent="0.3">
      <c r="A41" t="s">
        <v>112</v>
      </c>
      <c r="B41" s="159"/>
      <c r="C41" s="159"/>
      <c r="D41" s="24" t="s">
        <v>2</v>
      </c>
      <c r="E41" s="24"/>
      <c r="F41" s="83"/>
      <c r="G41" s="83"/>
    </row>
    <row r="42" spans="1:14" x14ac:dyDescent="0.3">
      <c r="G42" t="s">
        <v>98</v>
      </c>
    </row>
    <row r="43" spans="1:14" x14ac:dyDescent="0.3">
      <c r="B43" s="160" t="s">
        <v>4</v>
      </c>
      <c r="C43" s="160"/>
      <c r="D43" s="53" t="s">
        <v>5</v>
      </c>
      <c r="E43" s="13" t="s">
        <v>6</v>
      </c>
    </row>
    <row r="44" spans="1:14" x14ac:dyDescent="0.3">
      <c r="B44" s="82">
        <v>10.416666666666666</v>
      </c>
      <c r="C44" s="82">
        <v>12.5</v>
      </c>
      <c r="D44" s="99">
        <v>15</v>
      </c>
      <c r="E44" s="90" t="s">
        <v>63</v>
      </c>
      <c r="G44" t="s">
        <v>100</v>
      </c>
    </row>
    <row r="45" spans="1:14" x14ac:dyDescent="0.3">
      <c r="B45" s="82">
        <f>B44+TIME(0,D44,0)</f>
        <v>10.427083333333332</v>
      </c>
      <c r="C45" s="82">
        <f>C44+TIME(0,D44,0)</f>
        <v>12.510416666666666</v>
      </c>
      <c r="D45" s="99">
        <v>10</v>
      </c>
      <c r="E45" s="38" t="s">
        <v>80</v>
      </c>
      <c r="G45" t="s">
        <v>100</v>
      </c>
    </row>
    <row r="46" spans="1:14" x14ac:dyDescent="0.3">
      <c r="A46" t="s">
        <v>113</v>
      </c>
      <c r="B46" s="82">
        <f>B45+TIME(0,D45,0)</f>
        <v>10.434027777777777</v>
      </c>
      <c r="C46" s="82">
        <f>C45+TIME(0,D45,0)</f>
        <v>12.517361111111111</v>
      </c>
      <c r="D46" s="37">
        <v>10</v>
      </c>
      <c r="E46" s="38" t="s">
        <v>94</v>
      </c>
      <c r="G46" t="s">
        <v>101</v>
      </c>
    </row>
    <row r="47" spans="1:14" ht="27" customHeight="1" x14ac:dyDescent="0.3">
      <c r="A47" t="s">
        <v>115</v>
      </c>
      <c r="B47" s="82">
        <f t="shared" ref="B47:B48" si="2">B46+TIME(0,D46,0)</f>
        <v>10.440972222222221</v>
      </c>
      <c r="C47" s="82">
        <f t="shared" ref="C47:C48" si="3">C46+TIME(0,D46,0)</f>
        <v>12.524305555555555</v>
      </c>
      <c r="D47" s="37">
        <v>65</v>
      </c>
      <c r="E47" s="50" t="s">
        <v>39</v>
      </c>
      <c r="G47" t="s">
        <v>101</v>
      </c>
      <c r="L47" s="60"/>
      <c r="M47" s="60"/>
      <c r="N47" s="60"/>
    </row>
    <row r="48" spans="1:14" x14ac:dyDescent="0.3">
      <c r="B48" s="82">
        <f t="shared" si="2"/>
        <v>10.486111111111111</v>
      </c>
      <c r="C48" s="82">
        <f t="shared" si="3"/>
        <v>12.569444444444445</v>
      </c>
      <c r="D48" s="37">
        <v>10</v>
      </c>
      <c r="E48" s="38" t="s">
        <v>84</v>
      </c>
      <c r="G48" t="s">
        <v>100</v>
      </c>
      <c r="H48" t="s">
        <v>101</v>
      </c>
      <c r="I48">
        <f ca="1">SUMIF(G$45:G$49,"=P",D$45:D$48)</f>
        <v>75</v>
      </c>
      <c r="L48" s="60"/>
      <c r="M48" s="60"/>
      <c r="N48" s="60"/>
    </row>
    <row r="49" spans="1:12" hidden="1" x14ac:dyDescent="0.3">
      <c r="C49" s="68" t="s">
        <v>14</v>
      </c>
      <c r="D49" s="10">
        <f>SUM(D45:D48)</f>
        <v>95</v>
      </c>
      <c r="H49" t="s">
        <v>101</v>
      </c>
      <c r="I49">
        <f t="shared" ref="I49" ca="1" si="4">SUMIF(G$45:G$49,"=T",D$45:D$48)</f>
        <v>0</v>
      </c>
    </row>
    <row r="50" spans="1:12" x14ac:dyDescent="0.3">
      <c r="H50" t="s">
        <v>99</v>
      </c>
      <c r="I50">
        <f ca="1">SUMIF(G$45:G$49,"=T",D$45:D$48)</f>
        <v>0</v>
      </c>
    </row>
    <row r="51" spans="1:12" ht="14.4" customHeight="1" x14ac:dyDescent="0.3">
      <c r="D51" s="161" t="s">
        <v>88</v>
      </c>
      <c r="E51" s="161"/>
      <c r="F51" s="6"/>
      <c r="H51" t="s">
        <v>100</v>
      </c>
      <c r="I51">
        <f>SUMIF(G$44:G$48,"=A",D$44:D$48)</f>
        <v>35</v>
      </c>
      <c r="J51" s="6"/>
    </row>
    <row r="53" spans="1:12" x14ac:dyDescent="0.3">
      <c r="K53" s="6"/>
      <c r="L53" s="6"/>
    </row>
    <row r="54" spans="1:12" x14ac:dyDescent="0.3">
      <c r="K54" s="6"/>
      <c r="L54" s="6"/>
    </row>
    <row r="55" spans="1:12" x14ac:dyDescent="0.3">
      <c r="J55" s="27"/>
      <c r="K55" s="28"/>
      <c r="L55" s="6"/>
    </row>
    <row r="56" spans="1:12" x14ac:dyDescent="0.3">
      <c r="K56" s="6"/>
      <c r="L56" s="6"/>
    </row>
    <row r="57" spans="1:12" x14ac:dyDescent="0.3">
      <c r="A57" t="s">
        <v>73</v>
      </c>
      <c r="K57" s="6"/>
      <c r="L57" s="6"/>
    </row>
    <row r="60" spans="1:12" x14ac:dyDescent="0.3">
      <c r="B60" s="159">
        <v>5</v>
      </c>
      <c r="C60" s="159"/>
      <c r="D60" s="2" t="s">
        <v>0</v>
      </c>
      <c r="E60" s="2"/>
    </row>
    <row r="61" spans="1:12" x14ac:dyDescent="0.3">
      <c r="B61" s="159"/>
      <c r="C61" s="159"/>
      <c r="D61" s="8" t="s">
        <v>1</v>
      </c>
      <c r="E61" s="8"/>
    </row>
    <row r="62" spans="1:12" x14ac:dyDescent="0.3">
      <c r="B62" s="159"/>
      <c r="C62" s="159"/>
      <c r="D62" s="24" t="s">
        <v>2</v>
      </c>
      <c r="E62" s="24"/>
    </row>
    <row r="64" spans="1:12" x14ac:dyDescent="0.3">
      <c r="B64" s="160" t="s">
        <v>4</v>
      </c>
      <c r="C64" s="160"/>
      <c r="D64" s="53" t="s">
        <v>5</v>
      </c>
      <c r="E64" s="13" t="s">
        <v>6</v>
      </c>
    </row>
    <row r="65" spans="2:5" x14ac:dyDescent="0.3">
      <c r="B65" s="82">
        <v>0.4236111111111111</v>
      </c>
      <c r="C65" s="82">
        <v>0.51388888888888895</v>
      </c>
      <c r="D65" s="56">
        <v>30</v>
      </c>
      <c r="E65" s="90" t="s">
        <v>63</v>
      </c>
    </row>
    <row r="66" spans="2:5" x14ac:dyDescent="0.3">
      <c r="B66" s="82">
        <v>0.44444444444444442</v>
      </c>
      <c r="C66" s="82">
        <v>0.53472222222222221</v>
      </c>
      <c r="D66" s="37">
        <v>10</v>
      </c>
      <c r="E66" s="38" t="s">
        <v>38</v>
      </c>
    </row>
    <row r="67" spans="2:5" x14ac:dyDescent="0.3">
      <c r="B67" s="82">
        <v>0.4513888888888889</v>
      </c>
      <c r="C67" s="82">
        <v>4.1666666666666664E-2</v>
      </c>
      <c r="D67" s="37">
        <v>10</v>
      </c>
      <c r="E67" s="38" t="s">
        <v>59</v>
      </c>
    </row>
    <row r="68" spans="2:5" x14ac:dyDescent="0.3">
      <c r="B68" s="82">
        <v>0.45833333333333331</v>
      </c>
      <c r="C68" s="82">
        <v>4.8611111111111112E-2</v>
      </c>
      <c r="D68" s="37">
        <v>60</v>
      </c>
      <c r="E68" s="50" t="s">
        <v>39</v>
      </c>
    </row>
    <row r="69" spans="2:5" x14ac:dyDescent="0.3">
      <c r="C69" s="68" t="s">
        <v>14</v>
      </c>
      <c r="D69" s="10">
        <f>SUM(D65:D68)</f>
        <v>110</v>
      </c>
    </row>
    <row r="71" spans="2:5" x14ac:dyDescent="0.3">
      <c r="D71" s="161" t="s">
        <v>24</v>
      </c>
      <c r="E71" s="161"/>
    </row>
  </sheetData>
  <mergeCells count="9">
    <mergeCell ref="B2:C4"/>
    <mergeCell ref="B6:C6"/>
    <mergeCell ref="D16:E16"/>
    <mergeCell ref="D71:E71"/>
    <mergeCell ref="B43:C43"/>
    <mergeCell ref="D51:E51"/>
    <mergeCell ref="B39:C41"/>
    <mergeCell ref="B60:C62"/>
    <mergeCell ref="B64:C6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0"/>
  <sheetViews>
    <sheetView showGridLines="0" zoomScaleNormal="100" workbookViewId="0">
      <selection activeCell="D7" sqref="D7:D1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151</v>
      </c>
    </row>
    <row r="2" spans="1:10" x14ac:dyDescent="0.3">
      <c r="B2" s="159">
        <v>6</v>
      </c>
      <c r="C2" s="159"/>
      <c r="E2" s="134" t="s">
        <v>150</v>
      </c>
      <c r="F2" s="6"/>
      <c r="G2" s="6"/>
    </row>
    <row r="3" spans="1:10" x14ac:dyDescent="0.3">
      <c r="B3" s="159"/>
      <c r="C3" s="159"/>
      <c r="E3" s="135" t="s">
        <v>132</v>
      </c>
      <c r="F3" s="6"/>
      <c r="G3" s="6"/>
    </row>
    <row r="4" spans="1:10" x14ac:dyDescent="0.3">
      <c r="B4" s="159"/>
      <c r="C4" s="159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55" t="s">
        <v>68</v>
      </c>
      <c r="H7" t="s">
        <v>99</v>
      </c>
    </row>
    <row r="8" spans="1:10" ht="43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65</v>
      </c>
      <c r="E8" s="156" t="s">
        <v>40</v>
      </c>
      <c r="H8" s="79" t="s">
        <v>101</v>
      </c>
    </row>
    <row r="9" spans="1:10" x14ac:dyDescent="0.3">
      <c r="B9" s="82">
        <f t="shared" ref="B9:B12" si="0">B8+TIME(0,D8,0)</f>
        <v>0.46875</v>
      </c>
      <c r="C9" s="82">
        <f t="shared" ref="C9:C12" si="1">C8+TIME(0,D8,0)</f>
        <v>0.55208333333333326</v>
      </c>
      <c r="D9" s="1">
        <v>5</v>
      </c>
      <c r="E9" s="54" t="s">
        <v>41</v>
      </c>
      <c r="H9" t="s">
        <v>101</v>
      </c>
      <c r="I9" t="s">
        <v>101</v>
      </c>
      <c r="J9">
        <f>SUMIF(H7:H12,"=p",D7:D12)</f>
        <v>95</v>
      </c>
    </row>
    <row r="10" spans="1:10" x14ac:dyDescent="0.3">
      <c r="B10" s="82">
        <f t="shared" si="0"/>
        <v>0.47222222222222221</v>
      </c>
      <c r="C10" s="82">
        <f t="shared" si="1"/>
        <v>0.55555555555555547</v>
      </c>
      <c r="D10" s="1">
        <v>15</v>
      </c>
      <c r="E10" s="54" t="s">
        <v>42</v>
      </c>
      <c r="H10" t="s">
        <v>101</v>
      </c>
      <c r="I10" t="s">
        <v>99</v>
      </c>
      <c r="J10">
        <f>SUMIF(H7:H12,"=T",D7:D12)</f>
        <v>10</v>
      </c>
    </row>
    <row r="11" spans="1:10" x14ac:dyDescent="0.3">
      <c r="B11" s="82">
        <f t="shared" si="0"/>
        <v>0.4826388888888889</v>
      </c>
      <c r="C11" s="82">
        <f t="shared" si="1"/>
        <v>0.5659722222222221</v>
      </c>
      <c r="D11" s="1">
        <v>10</v>
      </c>
      <c r="E11" s="155" t="s">
        <v>138</v>
      </c>
      <c r="H11" t="s">
        <v>101</v>
      </c>
      <c r="I11" t="s">
        <v>100</v>
      </c>
      <c r="J11">
        <f>SUMIF(H7:H12,"=A",D7:D12)</f>
        <v>5</v>
      </c>
    </row>
    <row r="12" spans="1:10" x14ac:dyDescent="0.3">
      <c r="B12" s="82">
        <f t="shared" si="0"/>
        <v>0.48958333333333331</v>
      </c>
      <c r="C12" s="82">
        <f t="shared" si="1"/>
        <v>0.57291666666666652</v>
      </c>
      <c r="D12" s="1">
        <v>5</v>
      </c>
      <c r="E12" s="155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4" spans="1:10" x14ac:dyDescent="0.3">
      <c r="C14" s="68"/>
      <c r="D14" s="10"/>
    </row>
    <row r="15" spans="1:10" x14ac:dyDescent="0.3">
      <c r="B15" s="51" t="s">
        <v>127</v>
      </c>
    </row>
    <row r="17" spans="2:2" x14ac:dyDescent="0.3">
      <c r="B17" s="51"/>
    </row>
    <row r="37" spans="1:9" x14ac:dyDescent="0.3">
      <c r="B37" s="159">
        <v>6</v>
      </c>
      <c r="C37" s="159"/>
      <c r="D37" s="2" t="s">
        <v>86</v>
      </c>
      <c r="E37" s="2"/>
      <c r="F37" s="6"/>
      <c r="G37" s="6"/>
    </row>
    <row r="38" spans="1:9" x14ac:dyDescent="0.3">
      <c r="B38" s="159"/>
      <c r="C38" s="159"/>
      <c r="D38" s="8" t="s">
        <v>87</v>
      </c>
      <c r="E38" s="8"/>
      <c r="F38" s="6"/>
      <c r="G38" s="6"/>
    </row>
    <row r="39" spans="1:9" x14ac:dyDescent="0.3">
      <c r="A39" t="s">
        <v>112</v>
      </c>
      <c r="B39" s="159"/>
      <c r="C39" s="159"/>
      <c r="D39" s="24" t="s">
        <v>2</v>
      </c>
      <c r="E39" s="24"/>
      <c r="F39" s="83"/>
      <c r="G39" s="83"/>
    </row>
    <row r="40" spans="1:9" x14ac:dyDescent="0.3">
      <c r="A40" t="s">
        <v>114</v>
      </c>
      <c r="G40" t="s">
        <v>98</v>
      </c>
    </row>
    <row r="41" spans="1:9" x14ac:dyDescent="0.3">
      <c r="B41" s="160" t="s">
        <v>4</v>
      </c>
      <c r="C41" s="160"/>
      <c r="D41" s="53" t="s">
        <v>5</v>
      </c>
      <c r="E41" s="13" t="s">
        <v>6</v>
      </c>
    </row>
    <row r="42" spans="1:9" x14ac:dyDescent="0.3">
      <c r="B42" s="82">
        <v>0.41666666666666669</v>
      </c>
      <c r="C42" s="82">
        <v>0.5</v>
      </c>
      <c r="D42" s="58">
        <v>10</v>
      </c>
      <c r="E42" s="41" t="s">
        <v>68</v>
      </c>
      <c r="G42" t="s">
        <v>99</v>
      </c>
    </row>
    <row r="43" spans="1:9" ht="43.2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65</v>
      </c>
      <c r="E43" s="84" t="s">
        <v>40</v>
      </c>
      <c r="G43" t="s">
        <v>101</v>
      </c>
    </row>
    <row r="44" spans="1:9" x14ac:dyDescent="0.3">
      <c r="B44" s="82">
        <f t="shared" ref="B44:B47" si="2">B43+TIME(0,D43,0)</f>
        <v>0.46875</v>
      </c>
      <c r="C44" s="82">
        <f t="shared" ref="C44:C47" si="3">C43+TIME(0,D43,0)</f>
        <v>0.55208333333333326</v>
      </c>
      <c r="D44" s="1">
        <v>5</v>
      </c>
      <c r="E44" s="25" t="s">
        <v>41</v>
      </c>
      <c r="G44" t="s">
        <v>101</v>
      </c>
    </row>
    <row r="45" spans="1:9" x14ac:dyDescent="0.3">
      <c r="B45" s="82">
        <f t="shared" si="2"/>
        <v>0.47222222222222221</v>
      </c>
      <c r="C45" s="82">
        <f t="shared" si="3"/>
        <v>0.55555555555555547</v>
      </c>
      <c r="D45" s="1">
        <v>15</v>
      </c>
      <c r="E45" s="25" t="s">
        <v>42</v>
      </c>
      <c r="G45" t="s">
        <v>101</v>
      </c>
    </row>
    <row r="46" spans="1:9" x14ac:dyDescent="0.3">
      <c r="B46" s="82">
        <f t="shared" si="2"/>
        <v>0.4826388888888889</v>
      </c>
      <c r="C46" s="82">
        <f t="shared" si="3"/>
        <v>0.5659722222222221</v>
      </c>
      <c r="D46" s="1">
        <v>10</v>
      </c>
      <c r="E46" s="41" t="s">
        <v>96</v>
      </c>
      <c r="G46" t="s">
        <v>101</v>
      </c>
      <c r="H46" t="s">
        <v>101</v>
      </c>
      <c r="I46">
        <f>SUMIF(G42:G47,"=p",D42:D47)</f>
        <v>95</v>
      </c>
    </row>
    <row r="47" spans="1:9" x14ac:dyDescent="0.3">
      <c r="B47" s="82">
        <f t="shared" si="2"/>
        <v>0.48958333333333331</v>
      </c>
      <c r="C47" s="82">
        <f t="shared" si="3"/>
        <v>0.57291666666666652</v>
      </c>
      <c r="D47" s="1">
        <v>5</v>
      </c>
      <c r="E47" s="41" t="s">
        <v>84</v>
      </c>
      <c r="G47" t="s">
        <v>100</v>
      </c>
      <c r="H47" t="s">
        <v>99</v>
      </c>
      <c r="I47">
        <f>SUMIF(G$42:G$48,"=T",D$42:D$48)</f>
        <v>10</v>
      </c>
    </row>
    <row r="48" spans="1:9" hidden="1" x14ac:dyDescent="0.3">
      <c r="C48" s="68" t="s">
        <v>14</v>
      </c>
      <c r="D48" s="10">
        <f>SUM(D42:D47)</f>
        <v>110</v>
      </c>
      <c r="G48" t="s">
        <v>101</v>
      </c>
      <c r="H48" t="s">
        <v>100</v>
      </c>
      <c r="I48">
        <f t="shared" ref="I48" si="4">SUMIF(G$42:G$48,"=A",D$42:D$48)</f>
        <v>5</v>
      </c>
    </row>
    <row r="49" spans="1:9" x14ac:dyDescent="0.3">
      <c r="C49" s="68"/>
      <c r="D49" s="10"/>
      <c r="H49" t="s">
        <v>100</v>
      </c>
      <c r="I49">
        <f>SUMIF(G$42:G$48,"=A",D$42:D$48)</f>
        <v>5</v>
      </c>
    </row>
    <row r="50" spans="1:9" x14ac:dyDescent="0.3">
      <c r="B50" s="51" t="s">
        <v>97</v>
      </c>
    </row>
    <row r="52" spans="1:9" x14ac:dyDescent="0.3">
      <c r="B52" s="51"/>
    </row>
    <row r="55" spans="1:9" x14ac:dyDescent="0.3">
      <c r="A55" t="s">
        <v>73</v>
      </c>
    </row>
    <row r="58" spans="1:9" x14ac:dyDescent="0.3">
      <c r="B58" s="159">
        <v>6</v>
      </c>
      <c r="C58" s="159"/>
      <c r="D58" s="2" t="s">
        <v>0</v>
      </c>
      <c r="E58" s="2"/>
    </row>
    <row r="59" spans="1:9" x14ac:dyDescent="0.3">
      <c r="B59" s="159"/>
      <c r="C59" s="159"/>
      <c r="D59" s="8" t="s">
        <v>1</v>
      </c>
      <c r="E59" s="8"/>
    </row>
    <row r="60" spans="1:9" x14ac:dyDescent="0.3">
      <c r="B60" s="159"/>
      <c r="C60" s="159"/>
      <c r="D60" s="24" t="s">
        <v>2</v>
      </c>
      <c r="E60" s="24"/>
    </row>
    <row r="62" spans="1:9" x14ac:dyDescent="0.3">
      <c r="B62" s="229" t="s">
        <v>4</v>
      </c>
      <c r="C62" s="230"/>
      <c r="D62" s="53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58">
        <v>10</v>
      </c>
      <c r="E63" s="41" t="s">
        <v>75</v>
      </c>
    </row>
    <row r="64" spans="1:9" x14ac:dyDescent="0.3">
      <c r="B64" s="75">
        <v>0.43055555555555558</v>
      </c>
      <c r="C64" s="75">
        <v>0.52083333333333337</v>
      </c>
      <c r="D64" s="37">
        <v>65</v>
      </c>
      <c r="E64" s="84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25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25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1" t="s">
        <v>76</v>
      </c>
    </row>
    <row r="68" spans="2:5" x14ac:dyDescent="0.3">
      <c r="C68" s="68" t="s">
        <v>14</v>
      </c>
      <c r="D68" s="10">
        <f>SUM(D63:D67)</f>
        <v>110</v>
      </c>
    </row>
    <row r="69" spans="2:5" x14ac:dyDescent="0.3">
      <c r="C69" s="68"/>
      <c r="D69" s="10"/>
    </row>
    <row r="70" spans="2:5" x14ac:dyDescent="0.3">
      <c r="B70" s="51" t="s">
        <v>69</v>
      </c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4"/>
  <sheetViews>
    <sheetView showGridLines="0" zoomScaleNormal="100" workbookViewId="0">
      <selection activeCell="F16" sqref="F1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151</v>
      </c>
    </row>
    <row r="2" spans="1:10" x14ac:dyDescent="0.3">
      <c r="B2" s="159">
        <v>7</v>
      </c>
      <c r="C2" s="159"/>
      <c r="E2" s="134" t="s">
        <v>150</v>
      </c>
      <c r="F2" s="6"/>
      <c r="G2" s="6"/>
    </row>
    <row r="3" spans="1:10" x14ac:dyDescent="0.3">
      <c r="B3" s="159"/>
      <c r="C3" s="159"/>
      <c r="E3" s="135" t="s">
        <v>132</v>
      </c>
      <c r="F3" s="6"/>
      <c r="G3" s="6"/>
    </row>
    <row r="4" spans="1:10" x14ac:dyDescent="0.3">
      <c r="B4" s="159"/>
      <c r="C4" s="159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48" t="s">
        <v>70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90</v>
      </c>
      <c r="E8" s="144" t="s">
        <v>152</v>
      </c>
      <c r="H8" t="s">
        <v>101</v>
      </c>
    </row>
    <row r="9" spans="1:10" x14ac:dyDescent="0.3">
      <c r="B9" s="82">
        <f>B8+TIME(0,D8,0)</f>
        <v>0.4861111111111111</v>
      </c>
      <c r="C9" s="82">
        <f>C8+TIME(0,D8,0)</f>
        <v>0.56944444444444442</v>
      </c>
      <c r="D9" s="37">
        <v>10</v>
      </c>
      <c r="E9" s="148" t="s">
        <v>84</v>
      </c>
      <c r="H9" t="s">
        <v>100</v>
      </c>
      <c r="I9" t="s">
        <v>101</v>
      </c>
      <c r="J9">
        <f>SUMIF(H$7:H$9,"=P",D$7:D$9)</f>
        <v>90</v>
      </c>
    </row>
    <row r="10" spans="1:10" hidden="1" x14ac:dyDescent="0.3">
      <c r="C10" s="68" t="s">
        <v>14</v>
      </c>
      <c r="D10" s="10">
        <f>SUM(D7:D9)</f>
        <v>110</v>
      </c>
      <c r="E10" s="10"/>
      <c r="I10" t="s">
        <v>99</v>
      </c>
      <c r="J10">
        <f>SUMIF(H$7:H$9,"=T",D$7:D$9)</f>
        <v>10</v>
      </c>
    </row>
    <row r="11" spans="1:10" x14ac:dyDescent="0.3">
      <c r="I11" t="s">
        <v>100</v>
      </c>
      <c r="J11">
        <f>SUMIF(H$7:H$9,"=A",D$7:D$9)</f>
        <v>10</v>
      </c>
    </row>
    <row r="12" spans="1:10" x14ac:dyDescent="0.3">
      <c r="D12" s="231"/>
      <c r="E12" s="231"/>
      <c r="F12" s="6"/>
      <c r="J12" s="6"/>
    </row>
    <row r="37" spans="1:10" x14ac:dyDescent="0.3">
      <c r="B37" s="159">
        <v>7</v>
      </c>
      <c r="C37" s="159"/>
      <c r="D37" s="2" t="s">
        <v>86</v>
      </c>
      <c r="E37" s="2"/>
      <c r="F37" s="6"/>
      <c r="G37" s="6"/>
    </row>
    <row r="38" spans="1:10" x14ac:dyDescent="0.3">
      <c r="B38" s="159"/>
      <c r="C38" s="159"/>
      <c r="D38" s="8" t="s">
        <v>87</v>
      </c>
      <c r="E38" s="8"/>
      <c r="F38" s="6"/>
      <c r="G38" s="6"/>
    </row>
    <row r="39" spans="1:10" x14ac:dyDescent="0.3">
      <c r="A39" t="s">
        <v>112</v>
      </c>
      <c r="B39" s="159"/>
      <c r="C39" s="159"/>
      <c r="D39" s="24" t="s">
        <v>2</v>
      </c>
      <c r="E39" s="24"/>
      <c r="F39" s="83"/>
      <c r="G39" s="83"/>
    </row>
    <row r="40" spans="1:10" x14ac:dyDescent="0.3">
      <c r="A40" t="s">
        <v>114</v>
      </c>
      <c r="D40" s="10"/>
      <c r="E40" s="10"/>
      <c r="G40" t="s">
        <v>98</v>
      </c>
    </row>
    <row r="41" spans="1:10" x14ac:dyDescent="0.3">
      <c r="B41" s="160" t="s">
        <v>4</v>
      </c>
      <c r="C41" s="160"/>
      <c r="D41" s="53" t="s">
        <v>5</v>
      </c>
      <c r="E41" s="13" t="s">
        <v>6</v>
      </c>
    </row>
    <row r="42" spans="1:10" x14ac:dyDescent="0.3">
      <c r="B42" s="82">
        <v>0.41666666666666669</v>
      </c>
      <c r="C42" s="82">
        <v>0.5</v>
      </c>
      <c r="D42" s="1">
        <v>10</v>
      </c>
      <c r="E42" s="54" t="s">
        <v>70</v>
      </c>
      <c r="G42" t="s">
        <v>99</v>
      </c>
    </row>
    <row r="43" spans="1:10" ht="45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90</v>
      </c>
      <c r="E43" s="50" t="s">
        <v>67</v>
      </c>
      <c r="G43" t="s">
        <v>101</v>
      </c>
    </row>
    <row r="44" spans="1:10" ht="14.4" customHeight="1" x14ac:dyDescent="0.3">
      <c r="B44" s="82">
        <f>B43+TIME(0,D43,0)</f>
        <v>0.4861111111111111</v>
      </c>
      <c r="C44" s="82">
        <f>C43+TIME(0,D43,0)</f>
        <v>0.56944444444444442</v>
      </c>
      <c r="D44" s="37">
        <v>10</v>
      </c>
      <c r="E44" s="54" t="s">
        <v>84</v>
      </c>
      <c r="G44" t="s">
        <v>100</v>
      </c>
    </row>
    <row r="45" spans="1:10" hidden="1" x14ac:dyDescent="0.3">
      <c r="C45" s="68" t="s">
        <v>14</v>
      </c>
      <c r="D45" s="10">
        <f>SUM(D42:D44)</f>
        <v>110</v>
      </c>
      <c r="E45" s="4"/>
      <c r="G45" t="s">
        <v>99</v>
      </c>
    </row>
    <row r="46" spans="1:10" x14ac:dyDescent="0.3">
      <c r="H46" t="s">
        <v>101</v>
      </c>
      <c r="I46">
        <f>SUMIF(G$42:G$44,"=p",D$42:D$44)</f>
        <v>90</v>
      </c>
    </row>
    <row r="47" spans="1:10" ht="14.4" customHeight="1" x14ac:dyDescent="0.3">
      <c r="D47" s="232"/>
      <c r="E47" s="232"/>
      <c r="F47" s="6"/>
      <c r="H47" t="s">
        <v>99</v>
      </c>
      <c r="I47">
        <f>SUMIF(G$42:G$44,"=T",D$42:D$44)</f>
        <v>10</v>
      </c>
      <c r="J47" s="6"/>
    </row>
    <row r="48" spans="1:10" x14ac:dyDescent="0.3">
      <c r="H48" t="s">
        <v>100</v>
      </c>
      <c r="I48">
        <f>SUMIF(G$42:G$44,"=A",D$42:D$44)</f>
        <v>10</v>
      </c>
    </row>
    <row r="52" spans="1:5" x14ac:dyDescent="0.3">
      <c r="A52" t="s">
        <v>73</v>
      </c>
    </row>
    <row r="55" spans="1:5" x14ac:dyDescent="0.3">
      <c r="B55" s="159">
        <v>7</v>
      </c>
      <c r="C55" s="159"/>
      <c r="D55" s="2" t="s">
        <v>0</v>
      </c>
      <c r="E55" s="2"/>
    </row>
    <row r="56" spans="1:5" x14ac:dyDescent="0.3">
      <c r="B56" s="159"/>
      <c r="C56" s="159"/>
      <c r="D56" s="8" t="s">
        <v>1</v>
      </c>
      <c r="E56" s="8"/>
    </row>
    <row r="57" spans="1:5" x14ac:dyDescent="0.3">
      <c r="B57" s="159"/>
      <c r="C57" s="159"/>
      <c r="D57" s="24" t="s">
        <v>2</v>
      </c>
      <c r="E57" s="24"/>
    </row>
    <row r="58" spans="1:5" x14ac:dyDescent="0.3">
      <c r="D58" s="10"/>
      <c r="E58" s="10"/>
    </row>
    <row r="59" spans="1:5" x14ac:dyDescent="0.3">
      <c r="B59" s="160" t="s">
        <v>4</v>
      </c>
      <c r="C59" s="160"/>
      <c r="D59" s="53" t="s">
        <v>5</v>
      </c>
      <c r="E59" s="13" t="s">
        <v>6</v>
      </c>
    </row>
    <row r="60" spans="1:5" x14ac:dyDescent="0.3">
      <c r="B60" s="9">
        <v>0.4236111111111111</v>
      </c>
      <c r="C60" s="9">
        <v>0.51388888888888895</v>
      </c>
      <c r="D60" s="1">
        <v>15</v>
      </c>
      <c r="E60" s="54" t="s">
        <v>74</v>
      </c>
    </row>
    <row r="61" spans="1:5" x14ac:dyDescent="0.3">
      <c r="B61" s="75">
        <v>0.43402777777777773</v>
      </c>
      <c r="C61" s="75">
        <v>0.52430555555555558</v>
      </c>
      <c r="D61" s="37">
        <v>95</v>
      </c>
      <c r="E61" s="50" t="s">
        <v>67</v>
      </c>
    </row>
    <row r="62" spans="1:5" x14ac:dyDescent="0.3">
      <c r="C62" s="68" t="s">
        <v>14</v>
      </c>
      <c r="D62" s="10">
        <f>SUM(D60:D61)</f>
        <v>110</v>
      </c>
      <c r="E62" s="4"/>
    </row>
    <row r="64" spans="1:5" x14ac:dyDescent="0.3">
      <c r="D64" s="232"/>
      <c r="E64" s="232"/>
    </row>
  </sheetData>
  <mergeCells count="9">
    <mergeCell ref="B2:C4"/>
    <mergeCell ref="B6:C6"/>
    <mergeCell ref="D12:E12"/>
    <mergeCell ref="D64:E64"/>
    <mergeCell ref="B41:C41"/>
    <mergeCell ref="D47:E47"/>
    <mergeCell ref="B37:C39"/>
    <mergeCell ref="B55:C57"/>
    <mergeCell ref="B59:C5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5"/>
  <sheetViews>
    <sheetView showGridLines="0" zoomScaleNormal="100" workbookViewId="0">
      <selection activeCell="E24" sqref="E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151</v>
      </c>
      <c r="G1"/>
      <c r="H1"/>
    </row>
    <row r="2" spans="1:14" x14ac:dyDescent="0.3">
      <c r="B2" s="159">
        <v>8</v>
      </c>
      <c r="C2" s="159"/>
      <c r="E2" s="134" t="s">
        <v>150</v>
      </c>
      <c r="F2" s="6"/>
      <c r="G2" s="6"/>
      <c r="H2"/>
    </row>
    <row r="3" spans="1:14" x14ac:dyDescent="0.3">
      <c r="B3" s="159"/>
      <c r="C3" s="159"/>
      <c r="E3" s="135" t="s">
        <v>132</v>
      </c>
      <c r="F3" s="6"/>
      <c r="G3" s="6"/>
      <c r="H3"/>
    </row>
    <row r="4" spans="1:14" x14ac:dyDescent="0.3">
      <c r="B4" s="159"/>
      <c r="C4" s="159"/>
      <c r="D4" s="69"/>
      <c r="E4" s="69"/>
      <c r="F4" s="83"/>
      <c r="G4" s="83"/>
      <c r="H4"/>
    </row>
    <row r="6" spans="1:14" x14ac:dyDescent="0.3">
      <c r="B6" s="160" t="s">
        <v>4</v>
      </c>
      <c r="C6" s="160"/>
      <c r="D6" s="53" t="s">
        <v>5</v>
      </c>
      <c r="E6" s="13" t="s">
        <v>6</v>
      </c>
      <c r="F6" s="12"/>
      <c r="G6" s="229" t="s">
        <v>4</v>
      </c>
      <c r="H6" s="230"/>
      <c r="I6" s="53" t="s">
        <v>5</v>
      </c>
      <c r="J6" s="13" t="s">
        <v>6</v>
      </c>
      <c r="L6" t="s">
        <v>98</v>
      </c>
    </row>
    <row r="7" spans="1:14" x14ac:dyDescent="0.3">
      <c r="C7" s="11"/>
      <c r="D7" s="11"/>
      <c r="E7" s="7"/>
      <c r="F7" s="4"/>
      <c r="G7" s="7"/>
      <c r="H7" s="7"/>
      <c r="I7" s="7"/>
      <c r="J7" s="7"/>
    </row>
    <row r="8" spans="1:14" x14ac:dyDescent="0.3">
      <c r="B8" s="223" t="s">
        <v>43</v>
      </c>
      <c r="C8" s="224"/>
      <c r="D8" s="224"/>
      <c r="E8" s="225"/>
      <c r="F8" s="10"/>
      <c r="G8" s="223" t="s">
        <v>44</v>
      </c>
      <c r="H8" s="224"/>
      <c r="I8" s="224"/>
      <c r="J8" s="225"/>
    </row>
    <row r="9" spans="1:14" x14ac:dyDescent="0.3">
      <c r="B9" s="217">
        <v>0.41666666666666669</v>
      </c>
      <c r="C9" s="217">
        <v>0.5</v>
      </c>
      <c r="D9" s="239">
        <v>45</v>
      </c>
      <c r="E9" s="244" t="s">
        <v>45</v>
      </c>
      <c r="F9" s="10"/>
      <c r="G9" s="82">
        <v>0.41666666666666669</v>
      </c>
      <c r="H9" s="82">
        <v>0.5</v>
      </c>
      <c r="I9" s="1">
        <v>30</v>
      </c>
      <c r="J9" s="147" t="s">
        <v>139</v>
      </c>
      <c r="L9" t="s">
        <v>101</v>
      </c>
      <c r="M9" t="s">
        <v>101</v>
      </c>
      <c r="N9">
        <f ca="1">SUMIF(L$44:L$51,"=p",D$44:D$50)</f>
        <v>90</v>
      </c>
    </row>
    <row r="10" spans="1:14" x14ac:dyDescent="0.3">
      <c r="B10" s="218"/>
      <c r="C10" s="218"/>
      <c r="D10" s="240"/>
      <c r="E10" s="245"/>
      <c r="F10" s="10"/>
      <c r="G10" s="9">
        <f>G9+TIME(0,I9,0)</f>
        <v>0.4375</v>
      </c>
      <c r="H10" s="9">
        <f>H9+TIME(0,I9,0)</f>
        <v>0.52083333333333337</v>
      </c>
      <c r="I10" s="1">
        <v>15</v>
      </c>
      <c r="J10" s="149" t="s">
        <v>83</v>
      </c>
      <c r="M10" t="s">
        <v>99</v>
      </c>
      <c r="N10">
        <f ca="1">SUMIF(L$44:L$51,"=T",D$44:D$50)</f>
        <v>15</v>
      </c>
    </row>
    <row r="11" spans="1:14" x14ac:dyDescent="0.3">
      <c r="B11" s="82">
        <f>B9+TIME(0,D9,0)</f>
        <v>0.44791666666666669</v>
      </c>
      <c r="C11" s="82">
        <f>C9+TIME(0,D9,0)</f>
        <v>0.53125</v>
      </c>
      <c r="D11" s="1">
        <v>30</v>
      </c>
      <c r="E11" s="147" t="s">
        <v>139</v>
      </c>
      <c r="F11" s="10"/>
      <c r="G11" s="211">
        <f>G10+TIME(0,I10,0)</f>
        <v>0.44791666666666669</v>
      </c>
      <c r="H11" s="211">
        <f>H10+TIME(0,I10,0)</f>
        <v>0.53125</v>
      </c>
      <c r="I11" s="243">
        <v>45</v>
      </c>
      <c r="J11" s="244" t="s">
        <v>45</v>
      </c>
      <c r="L11" t="s">
        <v>101</v>
      </c>
      <c r="M11" t="s">
        <v>100</v>
      </c>
      <c r="N11">
        <f ca="1">SUMIF(L$44:L$51,"=A",D$44:D$50)</f>
        <v>5</v>
      </c>
    </row>
    <row r="12" spans="1:14" x14ac:dyDescent="0.3">
      <c r="B12" s="82">
        <f>B11+TIME(0,D11,0)</f>
        <v>0.46875</v>
      </c>
      <c r="C12" s="82">
        <f>C11+TIME(0,D11,0)</f>
        <v>0.55208333333333337</v>
      </c>
      <c r="D12" s="1">
        <v>15</v>
      </c>
      <c r="E12" s="149" t="s">
        <v>83</v>
      </c>
      <c r="F12" s="10"/>
      <c r="G12" s="212"/>
      <c r="H12" s="212"/>
      <c r="I12" s="243"/>
      <c r="J12" s="245"/>
      <c r="L12" t="s">
        <v>99</v>
      </c>
    </row>
    <row r="13" spans="1:14" x14ac:dyDescent="0.3">
      <c r="B13" s="95"/>
      <c r="C13" s="95"/>
      <c r="D13" s="92"/>
      <c r="E13" s="92"/>
      <c r="F13" s="14"/>
      <c r="G13" s="96"/>
      <c r="H13" s="96"/>
      <c r="I13" s="97"/>
      <c r="J13" s="98"/>
    </row>
    <row r="14" spans="1:14" x14ac:dyDescent="0.3">
      <c r="B14" s="9">
        <f>B12+TIME(0,D12,0)</f>
        <v>0.47916666666666669</v>
      </c>
      <c r="C14" s="9">
        <f>C12+TIME(0,D12,0)</f>
        <v>0.5625</v>
      </c>
      <c r="D14" s="1">
        <v>15</v>
      </c>
      <c r="E14" s="246" t="s">
        <v>64</v>
      </c>
      <c r="F14" s="247"/>
      <c r="G14" s="247"/>
      <c r="H14" s="247"/>
      <c r="I14" s="247"/>
      <c r="J14" s="248"/>
      <c r="L14" t="s">
        <v>101</v>
      </c>
    </row>
    <row r="15" spans="1:14" x14ac:dyDescent="0.3">
      <c r="B15" s="9">
        <f>B14+TIME(0,D14,0)</f>
        <v>0.48958333333333337</v>
      </c>
      <c r="C15" s="9">
        <f>C14+TIME(0,D14,0)</f>
        <v>0.57291666666666663</v>
      </c>
      <c r="D15" s="1">
        <v>5</v>
      </c>
      <c r="E15" s="196" t="s">
        <v>84</v>
      </c>
      <c r="F15" s="197"/>
      <c r="G15" s="197"/>
      <c r="H15" s="197"/>
      <c r="I15" s="197"/>
      <c r="J15" s="198"/>
      <c r="L15" t="s">
        <v>100</v>
      </c>
    </row>
    <row r="16" spans="1:14" hidden="1" x14ac:dyDescent="0.3">
      <c r="C16" s="68" t="s">
        <v>14</v>
      </c>
      <c r="D16" s="10">
        <f>SUM(D9:D15)</f>
        <v>110</v>
      </c>
      <c r="I16" s="10">
        <f>SUM(I9:I15)+D14+D15</f>
        <v>110</v>
      </c>
    </row>
    <row r="17" spans="5:10" x14ac:dyDescent="0.3">
      <c r="E17" s="174"/>
      <c r="F17" s="174"/>
      <c r="G17" s="174"/>
      <c r="H17" s="174"/>
      <c r="I17" s="174"/>
      <c r="J17" s="174"/>
    </row>
    <row r="18" spans="5:10" x14ac:dyDescent="0.3">
      <c r="E18" t="s">
        <v>25</v>
      </c>
    </row>
    <row r="19" spans="5:10" x14ac:dyDescent="0.3">
      <c r="E19" t="s">
        <v>26</v>
      </c>
    </row>
    <row r="20" spans="5:10" x14ac:dyDescent="0.3">
      <c r="G20"/>
      <c r="H20"/>
    </row>
    <row r="21" spans="5:10" x14ac:dyDescent="0.3">
      <c r="G21"/>
      <c r="H21"/>
    </row>
    <row r="22" spans="5:10" x14ac:dyDescent="0.3">
      <c r="G22"/>
      <c r="H22"/>
    </row>
    <row r="23" spans="5:10" x14ac:dyDescent="0.3">
      <c r="G23"/>
      <c r="H23"/>
    </row>
    <row r="24" spans="5:10" x14ac:dyDescent="0.3">
      <c r="G24"/>
      <c r="H24"/>
    </row>
    <row r="25" spans="5:10" x14ac:dyDescent="0.3">
      <c r="G25"/>
      <c r="H25"/>
    </row>
    <row r="26" spans="5:10" x14ac:dyDescent="0.3">
      <c r="G26"/>
      <c r="H26"/>
    </row>
    <row r="27" spans="5:10" x14ac:dyDescent="0.3">
      <c r="G27"/>
      <c r="H27"/>
    </row>
    <row r="28" spans="5:10" x14ac:dyDescent="0.3">
      <c r="G28"/>
      <c r="H28"/>
    </row>
    <row r="29" spans="5:10" x14ac:dyDescent="0.3">
      <c r="G29"/>
      <c r="H29"/>
    </row>
    <row r="30" spans="5:10" x14ac:dyDescent="0.3">
      <c r="G30"/>
      <c r="H30"/>
    </row>
    <row r="31" spans="5:10" x14ac:dyDescent="0.3">
      <c r="G31"/>
      <c r="H31"/>
    </row>
    <row r="32" spans="5:10" x14ac:dyDescent="0.3">
      <c r="G32"/>
      <c r="H32"/>
    </row>
    <row r="33" spans="2:14" x14ac:dyDescent="0.3">
      <c r="G33"/>
      <c r="H33"/>
    </row>
    <row r="34" spans="2:14" x14ac:dyDescent="0.3">
      <c r="G34"/>
      <c r="H34"/>
    </row>
    <row r="35" spans="2:14" x14ac:dyDescent="0.3">
      <c r="G35"/>
      <c r="H35"/>
    </row>
    <row r="37" spans="2:14" x14ac:dyDescent="0.3">
      <c r="B37" s="159">
        <v>8</v>
      </c>
      <c r="C37" s="159"/>
      <c r="D37" s="2" t="s">
        <v>86</v>
      </c>
      <c r="E37" s="2"/>
      <c r="F37" s="6"/>
      <c r="G37" s="6"/>
      <c r="H37"/>
    </row>
    <row r="38" spans="2:14" x14ac:dyDescent="0.3">
      <c r="B38" s="159"/>
      <c r="C38" s="159"/>
      <c r="D38" s="8" t="s">
        <v>87</v>
      </c>
      <c r="E38" s="8"/>
      <c r="F38" s="6"/>
      <c r="G38" s="6"/>
      <c r="H38"/>
    </row>
    <row r="39" spans="2:14" x14ac:dyDescent="0.3">
      <c r="B39" s="159"/>
      <c r="C39" s="159"/>
      <c r="D39" s="24" t="s">
        <v>2</v>
      </c>
      <c r="E39" s="24"/>
      <c r="F39" s="83"/>
      <c r="G39" s="83"/>
      <c r="H39"/>
    </row>
    <row r="41" spans="2:14" x14ac:dyDescent="0.3">
      <c r="B41" s="160" t="s">
        <v>4</v>
      </c>
      <c r="C41" s="160"/>
      <c r="D41" s="53" t="s">
        <v>5</v>
      </c>
      <c r="E41" s="13" t="s">
        <v>6</v>
      </c>
      <c r="F41" s="12"/>
      <c r="G41" s="229" t="s">
        <v>4</v>
      </c>
      <c r="H41" s="230"/>
      <c r="I41" s="53" t="s">
        <v>5</v>
      </c>
      <c r="J41" s="13" t="s">
        <v>6</v>
      </c>
      <c r="L41" t="s">
        <v>98</v>
      </c>
    </row>
    <row r="42" spans="2:14" x14ac:dyDescent="0.3">
      <c r="C42" s="11"/>
      <c r="D42" s="11"/>
      <c r="E42" s="7"/>
      <c r="F42" s="4"/>
      <c r="G42" s="7"/>
      <c r="H42" s="7"/>
      <c r="I42" s="7"/>
      <c r="J42" s="7"/>
    </row>
    <row r="43" spans="2:14" x14ac:dyDescent="0.3">
      <c r="B43" s="236" t="s">
        <v>43</v>
      </c>
      <c r="C43" s="237"/>
      <c r="D43" s="237"/>
      <c r="E43" s="238"/>
      <c r="F43" s="10"/>
      <c r="G43" s="236" t="s">
        <v>44</v>
      </c>
      <c r="H43" s="237"/>
      <c r="I43" s="237"/>
      <c r="J43" s="238"/>
    </row>
    <row r="44" spans="2:14" x14ac:dyDescent="0.3">
      <c r="B44" s="217">
        <v>0.41666666666666669</v>
      </c>
      <c r="C44" s="217">
        <v>0.5</v>
      </c>
      <c r="D44" s="239">
        <v>45</v>
      </c>
      <c r="E44" s="241" t="s">
        <v>45</v>
      </c>
      <c r="F44" s="4"/>
      <c r="G44" s="82">
        <v>0.41666666666666669</v>
      </c>
      <c r="H44" s="82">
        <v>0.5</v>
      </c>
      <c r="I44" s="1">
        <v>30</v>
      </c>
      <c r="J44" s="26" t="s">
        <v>46</v>
      </c>
      <c r="L44" t="s">
        <v>101</v>
      </c>
    </row>
    <row r="45" spans="2:14" x14ac:dyDescent="0.3">
      <c r="B45" s="218"/>
      <c r="C45" s="218"/>
      <c r="D45" s="240"/>
      <c r="E45" s="242"/>
      <c r="F45" s="4"/>
      <c r="G45" s="9">
        <f>G44+TIME(0,I44,0)</f>
        <v>0.4375</v>
      </c>
      <c r="H45" s="9">
        <f>H44+TIME(0,I44,0)</f>
        <v>0.52083333333333337</v>
      </c>
      <c r="I45" s="1">
        <v>15</v>
      </c>
      <c r="J45" s="26" t="s">
        <v>83</v>
      </c>
    </row>
    <row r="46" spans="2:14" x14ac:dyDescent="0.3">
      <c r="B46" s="82">
        <f>B44+TIME(0,D44,0)</f>
        <v>0.44791666666666669</v>
      </c>
      <c r="C46" s="82">
        <f>C44+TIME(0,D44,0)</f>
        <v>0.53125</v>
      </c>
      <c r="D46" s="1">
        <v>30</v>
      </c>
      <c r="E46" s="25" t="s">
        <v>46</v>
      </c>
      <c r="F46" s="4"/>
      <c r="G46" s="211">
        <f>G45+TIME(0,I45,0)</f>
        <v>0.44791666666666669</v>
      </c>
      <c r="H46" s="211">
        <f>H45+TIME(0,I45,0)</f>
        <v>0.53125</v>
      </c>
      <c r="I46" s="243">
        <v>45</v>
      </c>
      <c r="J46" s="241" t="s">
        <v>45</v>
      </c>
      <c r="L46" t="s">
        <v>101</v>
      </c>
    </row>
    <row r="47" spans="2:14" x14ac:dyDescent="0.3">
      <c r="B47" s="82">
        <f>B46+TIME(0,D46,0)</f>
        <v>0.46875</v>
      </c>
      <c r="C47" s="82">
        <f>C46+TIME(0,D46,0)</f>
        <v>0.55208333333333337</v>
      </c>
      <c r="D47" s="1">
        <v>15</v>
      </c>
      <c r="E47" s="26" t="s">
        <v>83</v>
      </c>
      <c r="F47" s="4"/>
      <c r="G47" s="212"/>
      <c r="H47" s="212"/>
      <c r="I47" s="243"/>
      <c r="J47" s="242"/>
      <c r="L47" t="s">
        <v>99</v>
      </c>
      <c r="M47" t="s">
        <v>101</v>
      </c>
      <c r="N47">
        <f ca="1">SUMIF(L$44:L$51,"=p",D$44:D$50)</f>
        <v>90</v>
      </c>
    </row>
    <row r="48" spans="2:14" x14ac:dyDescent="0.3">
      <c r="B48" s="95"/>
      <c r="C48" s="95"/>
      <c r="D48" s="92"/>
      <c r="E48" s="92"/>
      <c r="F48" s="14"/>
      <c r="G48" s="96"/>
      <c r="H48" s="96"/>
      <c r="I48" s="97"/>
      <c r="J48" s="98"/>
      <c r="M48" t="s">
        <v>99</v>
      </c>
      <c r="N48">
        <f ca="1">SUMIF(L$44:L$51,"=T",D$44:D$50)</f>
        <v>15</v>
      </c>
    </row>
    <row r="49" spans="1:14" x14ac:dyDescent="0.3">
      <c r="B49" s="9">
        <f>B47+TIME(0,D47,0)</f>
        <v>0.47916666666666669</v>
      </c>
      <c r="C49" s="9">
        <f>C47+TIME(0,D47,0)</f>
        <v>0.5625</v>
      </c>
      <c r="D49" s="1">
        <v>15</v>
      </c>
      <c r="E49" s="233" t="s">
        <v>64</v>
      </c>
      <c r="F49" s="234"/>
      <c r="G49" s="234"/>
      <c r="H49" s="234"/>
      <c r="I49" s="234"/>
      <c r="J49" s="235"/>
      <c r="L49" t="s">
        <v>101</v>
      </c>
      <c r="M49" t="s">
        <v>100</v>
      </c>
      <c r="N49">
        <f ca="1">SUMIF(L$44:L$51,"=A",D$44:D$50)</f>
        <v>5</v>
      </c>
    </row>
    <row r="50" spans="1:14" x14ac:dyDescent="0.3">
      <c r="B50" s="9">
        <f>B49+TIME(0,D49,0)</f>
        <v>0.48958333333333337</v>
      </c>
      <c r="C50" s="9">
        <f>C49+TIME(0,D49,0)</f>
        <v>0.57291666666666663</v>
      </c>
      <c r="D50" s="1">
        <v>5</v>
      </c>
      <c r="E50" s="183" t="s">
        <v>84</v>
      </c>
      <c r="F50" s="184"/>
      <c r="G50" s="184"/>
      <c r="H50" s="184"/>
      <c r="I50" s="184"/>
      <c r="J50" s="185"/>
      <c r="L50" t="s">
        <v>100</v>
      </c>
    </row>
    <row r="51" spans="1:14" hidden="1" x14ac:dyDescent="0.3">
      <c r="C51" s="68" t="s">
        <v>14</v>
      </c>
      <c r="D51" s="10">
        <f>SUM(D44:D50)</f>
        <v>110</v>
      </c>
      <c r="I51" s="10">
        <f>SUM(I44:I50)+D49+D50</f>
        <v>110</v>
      </c>
    </row>
    <row r="52" spans="1:14" x14ac:dyDescent="0.3">
      <c r="E52" s="174"/>
      <c r="F52" s="174"/>
      <c r="G52" s="174"/>
      <c r="H52" s="174"/>
      <c r="I52" s="174"/>
      <c r="J52" s="174"/>
    </row>
    <row r="53" spans="1:14" x14ac:dyDescent="0.3">
      <c r="E53" t="s">
        <v>25</v>
      </c>
    </row>
    <row r="54" spans="1:14" x14ac:dyDescent="0.3">
      <c r="E54" t="s">
        <v>26</v>
      </c>
    </row>
    <row r="58" spans="1:14" x14ac:dyDescent="0.3">
      <c r="A58" t="s">
        <v>73</v>
      </c>
    </row>
    <row r="61" spans="1:14" x14ac:dyDescent="0.3">
      <c r="B61" s="159">
        <v>8</v>
      </c>
      <c r="C61" s="159"/>
      <c r="D61" s="2" t="s">
        <v>0</v>
      </c>
      <c r="E61" s="2"/>
      <c r="F61" s="6"/>
      <c r="G61" s="6"/>
      <c r="H61"/>
    </row>
    <row r="62" spans="1:14" x14ac:dyDescent="0.3">
      <c r="B62" s="159"/>
      <c r="C62" s="159"/>
      <c r="D62" s="8" t="s">
        <v>1</v>
      </c>
      <c r="E62" s="8"/>
      <c r="F62" s="6"/>
      <c r="G62" s="6"/>
      <c r="H62"/>
    </row>
    <row r="63" spans="1:14" x14ac:dyDescent="0.3">
      <c r="B63" s="159"/>
      <c r="C63" s="159"/>
      <c r="D63" s="24" t="s">
        <v>2</v>
      </c>
      <c r="E63" s="24"/>
      <c r="F63" s="83"/>
      <c r="G63" s="83"/>
      <c r="H63"/>
    </row>
    <row r="65" spans="2:10" x14ac:dyDescent="0.3">
      <c r="B65" s="160" t="s">
        <v>4</v>
      </c>
      <c r="C65" s="160"/>
      <c r="D65" s="53" t="s">
        <v>5</v>
      </c>
      <c r="E65" s="13" t="s">
        <v>6</v>
      </c>
      <c r="F65" s="12"/>
      <c r="G65" s="229" t="s">
        <v>4</v>
      </c>
      <c r="H65" s="230"/>
      <c r="I65" s="53" t="s">
        <v>5</v>
      </c>
      <c r="J65" s="13" t="s">
        <v>6</v>
      </c>
    </row>
    <row r="66" spans="2:10" x14ac:dyDescent="0.3">
      <c r="C66" s="11"/>
      <c r="D66" s="11"/>
      <c r="E66" s="7"/>
      <c r="F66" s="4"/>
      <c r="G66" s="7"/>
      <c r="H66" s="7"/>
      <c r="I66" s="7"/>
      <c r="J66" s="7"/>
    </row>
    <row r="67" spans="2:10" x14ac:dyDescent="0.3">
      <c r="B67" s="236" t="s">
        <v>43</v>
      </c>
      <c r="C67" s="237"/>
      <c r="D67" s="237"/>
      <c r="E67" s="238"/>
      <c r="F67" s="10"/>
      <c r="G67" s="236" t="s">
        <v>44</v>
      </c>
      <c r="H67" s="237"/>
      <c r="I67" s="237"/>
      <c r="J67" s="238"/>
    </row>
    <row r="68" spans="2:10" x14ac:dyDescent="0.3">
      <c r="B68" s="9">
        <v>0.4236111111111111</v>
      </c>
      <c r="C68" s="9">
        <v>0.51388888888888895</v>
      </c>
      <c r="D68" s="1">
        <v>30</v>
      </c>
      <c r="E68" s="26" t="s">
        <v>45</v>
      </c>
      <c r="F68" s="4"/>
      <c r="G68" s="9">
        <v>0.4236111111111111</v>
      </c>
      <c r="H68" s="9">
        <v>0.51388888888888895</v>
      </c>
      <c r="I68" s="1">
        <v>30</v>
      </c>
      <c r="J68" s="26" t="s">
        <v>46</v>
      </c>
    </row>
    <row r="69" spans="2:10" x14ac:dyDescent="0.3">
      <c r="B69" s="9">
        <v>0.44444444444444442</v>
      </c>
      <c r="C69" s="9">
        <v>0.53472222222222221</v>
      </c>
      <c r="D69" s="1">
        <v>30</v>
      </c>
      <c r="E69" s="25" t="s">
        <v>46</v>
      </c>
      <c r="F69" s="4"/>
      <c r="G69" s="9">
        <v>0.44444444444444442</v>
      </c>
      <c r="H69" s="9">
        <v>0.53472222222222221</v>
      </c>
      <c r="I69" s="1">
        <v>30</v>
      </c>
      <c r="J69" s="25" t="s">
        <v>45</v>
      </c>
    </row>
    <row r="70" spans="2:10" x14ac:dyDescent="0.3">
      <c r="C70" s="92"/>
      <c r="D70" s="92"/>
      <c r="E70" s="4"/>
      <c r="F70" s="4"/>
      <c r="G70" s="4"/>
      <c r="H70" s="5"/>
      <c r="I70" s="5"/>
      <c r="J70" s="4"/>
    </row>
    <row r="71" spans="2:10" x14ac:dyDescent="0.3">
      <c r="B71" s="9">
        <v>0.46527777777777773</v>
      </c>
      <c r="C71" s="9">
        <v>5.5555555555555552E-2</v>
      </c>
      <c r="D71" s="1">
        <v>50</v>
      </c>
      <c r="E71" s="233" t="s">
        <v>64</v>
      </c>
      <c r="F71" s="234"/>
      <c r="G71" s="234"/>
      <c r="H71" s="234"/>
      <c r="I71" s="234"/>
      <c r="J71" s="235"/>
    </row>
    <row r="72" spans="2:10" x14ac:dyDescent="0.3">
      <c r="C72" s="68" t="s">
        <v>14</v>
      </c>
      <c r="D72" s="10">
        <f>SUM(D68:D71)</f>
        <v>110</v>
      </c>
      <c r="I72" s="10">
        <f>SUM(I68:I69)+D71</f>
        <v>110</v>
      </c>
    </row>
    <row r="73" spans="2:10" x14ac:dyDescent="0.3">
      <c r="E73" s="174"/>
      <c r="F73" s="174"/>
      <c r="G73" s="174"/>
      <c r="H73" s="174"/>
      <c r="I73" s="174"/>
      <c r="J73" s="174"/>
    </row>
    <row r="74" spans="2:10" x14ac:dyDescent="0.3">
      <c r="E74" t="s">
        <v>25</v>
      </c>
    </row>
    <row r="75" spans="2:10" x14ac:dyDescent="0.3">
      <c r="E75" t="s">
        <v>26</v>
      </c>
    </row>
  </sheetData>
  <mergeCells count="39">
    <mergeCell ref="E17:J17"/>
    <mergeCell ref="H11:H12"/>
    <mergeCell ref="I11:I12"/>
    <mergeCell ref="J11:J12"/>
    <mergeCell ref="E14:J14"/>
    <mergeCell ref="E15:J15"/>
    <mergeCell ref="B9:B10"/>
    <mergeCell ref="C9:C10"/>
    <mergeCell ref="D9:D10"/>
    <mergeCell ref="E9:E10"/>
    <mergeCell ref="G11:G12"/>
    <mergeCell ref="B2:C4"/>
    <mergeCell ref="B6:C6"/>
    <mergeCell ref="G6:H6"/>
    <mergeCell ref="B8:E8"/>
    <mergeCell ref="G8:J8"/>
    <mergeCell ref="B37:C39"/>
    <mergeCell ref="E52:J52"/>
    <mergeCell ref="B41:C41"/>
    <mergeCell ref="G41:H41"/>
    <mergeCell ref="B43:E43"/>
    <mergeCell ref="G43:J43"/>
    <mergeCell ref="E49:J49"/>
    <mergeCell ref="E50:J50"/>
    <mergeCell ref="B44:B45"/>
    <mergeCell ref="C44:C45"/>
    <mergeCell ref="D44:D45"/>
    <mergeCell ref="E44:E45"/>
    <mergeCell ref="G46:G47"/>
    <mergeCell ref="H46:H47"/>
    <mergeCell ref="I46:I47"/>
    <mergeCell ref="J46:J47"/>
    <mergeCell ref="E71:J71"/>
    <mergeCell ref="E73:J73"/>
    <mergeCell ref="B61:C63"/>
    <mergeCell ref="B65:C65"/>
    <mergeCell ref="G65:H65"/>
    <mergeCell ref="B67:E67"/>
    <mergeCell ref="G67:J6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95">
        <v>9</v>
      </c>
      <c r="C2" s="195"/>
      <c r="D2" s="195"/>
      <c r="E2" s="134" t="s">
        <v>131</v>
      </c>
      <c r="I2" t="s">
        <v>149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95"/>
      <c r="C3" s="195"/>
      <c r="D3" s="195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95"/>
      <c r="C4" s="195"/>
      <c r="D4" s="195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86" t="s">
        <v>4</v>
      </c>
      <c r="C6" s="187"/>
      <c r="D6" s="53" t="s">
        <v>5</v>
      </c>
      <c r="E6" s="89" t="s">
        <v>6</v>
      </c>
      <c r="F6" s="19"/>
      <c r="G6" s="186" t="s">
        <v>4</v>
      </c>
      <c r="H6" s="187"/>
      <c r="I6" s="13" t="s">
        <v>5</v>
      </c>
      <c r="J6" s="89" t="s">
        <v>6</v>
      </c>
      <c r="K6" s="77"/>
      <c r="L6" s="186" t="s">
        <v>4</v>
      </c>
      <c r="M6" s="187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6"/>
      <c r="C7" s="150"/>
      <c r="D7" s="153"/>
      <c r="E7" s="152"/>
      <c r="F7" s="77"/>
      <c r="G7" s="152"/>
      <c r="H7" s="152"/>
      <c r="I7" s="151"/>
      <c r="J7" s="152"/>
      <c r="K7" s="77"/>
      <c r="L7" s="152"/>
      <c r="M7" s="152"/>
      <c r="N7" s="151"/>
      <c r="O7" s="152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251" t="s">
        <v>82</v>
      </c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205" t="s">
        <v>29</v>
      </c>
      <c r="C10" s="206"/>
      <c r="D10" s="206"/>
      <c r="E10" s="207"/>
      <c r="F10" s="29"/>
      <c r="G10" s="205" t="s">
        <v>52</v>
      </c>
      <c r="H10" s="206"/>
      <c r="I10" s="206"/>
      <c r="J10" s="207"/>
      <c r="K10" s="27"/>
      <c r="L10" s="205" t="s">
        <v>134</v>
      </c>
      <c r="M10" s="206"/>
      <c r="N10" s="206"/>
      <c r="O10" s="207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49">
        <f>B8+TIME(0,D8,0)</f>
        <v>0.4201388888888889</v>
      </c>
      <c r="C11" s="249">
        <f>C8+TIME(0,D8,0)</f>
        <v>0.50347222222222221</v>
      </c>
      <c r="D11" s="219">
        <v>95</v>
      </c>
      <c r="E11" s="244" t="s">
        <v>140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43" t="s">
        <v>141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43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50"/>
      <c r="C12" s="250"/>
      <c r="D12" s="220"/>
      <c r="E12" s="245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43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43" t="s">
        <v>141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251" t="s">
        <v>84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61" t="s">
        <v>88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59">
        <v>3</v>
      </c>
      <c r="C34" s="159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59"/>
      <c r="C35" s="159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59"/>
      <c r="C36" s="159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186" t="s">
        <v>4</v>
      </c>
      <c r="C39" s="187"/>
      <c r="D39" s="53" t="s">
        <v>5</v>
      </c>
      <c r="E39" s="89" t="s">
        <v>6</v>
      </c>
      <c r="F39" s="19"/>
      <c r="G39" s="186" t="s">
        <v>4</v>
      </c>
      <c r="H39" s="187"/>
      <c r="I39" s="13" t="s">
        <v>5</v>
      </c>
      <c r="J39" s="89" t="s">
        <v>6</v>
      </c>
      <c r="K39" s="77"/>
      <c r="L39" s="186" t="s">
        <v>4</v>
      </c>
      <c r="M39" s="187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188" t="s">
        <v>27</v>
      </c>
      <c r="F40" s="189"/>
      <c r="G40" s="189"/>
      <c r="H40" s="189"/>
      <c r="I40" s="189"/>
      <c r="J40" s="189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191" t="s">
        <v>79</v>
      </c>
      <c r="F41" s="192"/>
      <c r="G41" s="192"/>
      <c r="H41" s="192"/>
      <c r="I41" s="192"/>
      <c r="J41" s="192"/>
      <c r="K41" s="154"/>
      <c r="L41" s="154"/>
      <c r="M41" s="154"/>
      <c r="N41" s="154"/>
      <c r="O41" s="154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78" t="s">
        <v>29</v>
      </c>
      <c r="C44" s="179"/>
      <c r="D44" s="179"/>
      <c r="E44" s="180"/>
      <c r="F44" s="29"/>
      <c r="G44" s="178" t="s">
        <v>52</v>
      </c>
      <c r="H44" s="179"/>
      <c r="I44" s="179"/>
      <c r="J44" s="180"/>
      <c r="K44" s="29"/>
      <c r="L44" s="178" t="s">
        <v>52</v>
      </c>
      <c r="M44" s="179"/>
      <c r="N44" s="179"/>
      <c r="O44" s="180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194" t="s">
        <v>11</v>
      </c>
      <c r="F49" s="194"/>
      <c r="G49" s="194"/>
      <c r="H49" s="194"/>
      <c r="I49" s="194"/>
      <c r="J49" s="194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183" t="s">
        <v>84</v>
      </c>
      <c r="F50" s="184"/>
      <c r="G50" s="184"/>
      <c r="H50" s="184"/>
      <c r="I50" s="184"/>
      <c r="J50" s="184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61" t="s">
        <v>88</v>
      </c>
      <c r="E53" s="161"/>
      <c r="F53" s="161"/>
      <c r="G53" s="161"/>
      <c r="H53" s="161"/>
      <c r="I53" s="161"/>
      <c r="J53" s="161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59">
        <v>3</v>
      </c>
      <c r="C63" s="159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59"/>
      <c r="C64" s="159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59"/>
      <c r="C65" s="159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181" t="s">
        <v>4</v>
      </c>
      <c r="C68" s="181"/>
      <c r="D68" s="53" t="s">
        <v>5</v>
      </c>
      <c r="E68" s="89" t="s">
        <v>6</v>
      </c>
      <c r="F68" s="19"/>
      <c r="G68" s="175" t="s">
        <v>4</v>
      </c>
      <c r="H68" s="176"/>
      <c r="I68" s="13" t="s">
        <v>5</v>
      </c>
      <c r="J68" s="89" t="s">
        <v>6</v>
      </c>
      <c r="K68" s="77"/>
      <c r="L68" s="175" t="s">
        <v>4</v>
      </c>
      <c r="M68" s="176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177" t="s">
        <v>27</v>
      </c>
      <c r="F69" s="177"/>
      <c r="G69" s="177"/>
      <c r="H69" s="177"/>
      <c r="I69" s="177"/>
      <c r="J69" s="177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177" t="s">
        <v>28</v>
      </c>
      <c r="F70" s="177"/>
      <c r="G70" s="177"/>
      <c r="H70" s="177"/>
      <c r="I70" s="177"/>
      <c r="J70" s="177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78" t="s">
        <v>29</v>
      </c>
      <c r="C73" s="179"/>
      <c r="D73" s="179"/>
      <c r="E73" s="180"/>
      <c r="F73" s="29"/>
      <c r="G73" s="178" t="s">
        <v>52</v>
      </c>
      <c r="H73" s="179"/>
      <c r="I73" s="179"/>
      <c r="J73" s="180"/>
      <c r="K73" s="29"/>
      <c r="L73" s="178" t="s">
        <v>52</v>
      </c>
      <c r="M73" s="179"/>
      <c r="N73" s="179"/>
      <c r="O73" s="180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61" t="s">
        <v>24</v>
      </c>
      <c r="E79" s="161"/>
      <c r="F79" s="161"/>
      <c r="G79" s="161"/>
      <c r="H79" s="161"/>
      <c r="I79" s="161"/>
      <c r="J79" s="161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  <mergeCell ref="L6:M6"/>
    <mergeCell ref="L39:M39"/>
    <mergeCell ref="L44:O44"/>
    <mergeCell ref="L68:M68"/>
    <mergeCell ref="L10:O10"/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2023-08-31T19:31:45Z</dcterms:modified>
  <cp:category/>
  <cp:contentStatus/>
</cp:coreProperties>
</file>