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8CDE0373-CC67-47A2-8914-922F78BFD092}" xr6:coauthVersionLast="47" xr6:coauthVersionMax="47" xr10:uidLastSave="{00000000-0000-0000-0000-000000000000}"/>
  <bookViews>
    <workbookView xWindow="-108" yWindow="-108" windowWidth="23256" windowHeight="13896" activeTab="8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8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18" l="1"/>
  <c r="D71" i="18"/>
  <c r="I50" i="18"/>
  <c r="D50" i="18"/>
  <c r="N48" i="18"/>
  <c r="N47" i="18"/>
  <c r="N46" i="18"/>
  <c r="B46" i="18"/>
  <c r="B48" i="18" s="1"/>
  <c r="B49" i="18" s="1"/>
  <c r="H45" i="18"/>
  <c r="G45" i="18"/>
  <c r="C45" i="18"/>
  <c r="C46" i="18" s="1"/>
  <c r="C48" i="18" s="1"/>
  <c r="C49" i="18" s="1"/>
  <c r="B45" i="18"/>
  <c r="H44" i="18"/>
  <c r="G44" i="18"/>
  <c r="I15" i="18"/>
  <c r="D15" i="18"/>
  <c r="N11" i="18"/>
  <c r="G11" i="18"/>
  <c r="C11" i="18"/>
  <c r="C12" i="18" s="1"/>
  <c r="C14" i="18" s="1"/>
  <c r="B11" i="18"/>
  <c r="B12" i="18" s="1"/>
  <c r="B14" i="18" s="1"/>
  <c r="N10" i="18"/>
  <c r="H10" i="18"/>
  <c r="H11" i="18" s="1"/>
  <c r="G10" i="18"/>
  <c r="N9" i="18"/>
  <c r="D2" i="13"/>
  <c r="J10" i="7"/>
  <c r="C4" i="13" s="1"/>
  <c r="J9" i="7"/>
  <c r="C3" i="13" s="1"/>
  <c r="J8" i="7"/>
  <c r="C2" i="13" s="1"/>
  <c r="C16" i="3"/>
  <c r="AC82" i="3"/>
  <c r="AC56" i="3"/>
  <c r="AC21" i="3"/>
  <c r="D10" i="17"/>
  <c r="J9" i="17"/>
  <c r="J8" i="17"/>
  <c r="J7" i="17"/>
  <c r="C8" i="17"/>
  <c r="C9" i="17" s="1"/>
  <c r="B8" i="17"/>
  <c r="B9" i="17" s="1"/>
  <c r="B9" i="11"/>
  <c r="B10" i="11" s="1"/>
  <c r="C9" i="11"/>
  <c r="C10" i="11" s="1"/>
  <c r="C8" i="1"/>
  <c r="C9" i="1" s="1"/>
  <c r="C10" i="1" s="1"/>
  <c r="C11" i="1" s="1"/>
  <c r="C12" i="1" s="1"/>
  <c r="C13" i="1" s="1"/>
  <c r="C14" i="1" s="1"/>
  <c r="C15" i="1" s="1"/>
  <c r="C16" i="1" s="1"/>
  <c r="B8" i="1"/>
  <c r="B9" i="1" s="1"/>
  <c r="B10" i="1" s="1"/>
  <c r="B11" i="1" s="1"/>
  <c r="B12" i="1" s="1"/>
  <c r="B13" i="1" s="1"/>
  <c r="B14" i="1" s="1"/>
  <c r="B15" i="1" s="1"/>
  <c r="B16" i="1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F4" i="13" s="1"/>
  <c r="J10" i="11"/>
  <c r="I2" i="13" s="1"/>
  <c r="J12" i="11"/>
  <c r="I4" i="13" s="1"/>
  <c r="J11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X10" i="9"/>
  <c r="F3" i="13" s="1"/>
  <c r="X9" i="9"/>
  <c r="F2" i="13" s="1"/>
  <c r="AH9" i="3"/>
  <c r="E2" i="13" s="1"/>
  <c r="AH11" i="3"/>
  <c r="E4" i="13" s="1"/>
  <c r="AH10" i="3"/>
  <c r="E3" i="13" s="1"/>
  <c r="J10" i="1"/>
  <c r="D4" i="13" s="1"/>
  <c r="J9" i="1"/>
  <c r="D3" i="13" s="1"/>
  <c r="J8" i="1"/>
  <c r="I17" i="8"/>
  <c r="D17" i="8"/>
  <c r="N11" i="8"/>
  <c r="L4" i="13" s="1"/>
  <c r="N10" i="8"/>
  <c r="L3" i="13" s="1"/>
  <c r="N9" i="8"/>
  <c r="L2" i="13" s="1"/>
  <c r="C11" i="8"/>
  <c r="C13" i="8" s="1"/>
  <c r="C16" i="8" s="1"/>
  <c r="B11" i="8"/>
  <c r="B13" i="8" s="1"/>
  <c r="B16" i="8" s="1"/>
  <c r="H10" i="8"/>
  <c r="H11" i="8" s="1"/>
  <c r="G10" i="8"/>
  <c r="G11" i="8" s="1"/>
  <c r="D11" i="11"/>
  <c r="C8" i="1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C9" i="5" s="1"/>
  <c r="C10" i="5" s="1"/>
  <c r="C11" i="5" s="1"/>
  <c r="C12" i="5" s="1"/>
  <c r="C13" i="5" s="1"/>
  <c r="B8" i="5"/>
  <c r="B9" i="5" s="1"/>
  <c r="B10" i="5" s="1"/>
  <c r="B11" i="5" s="1"/>
  <c r="B12" i="5" s="1"/>
  <c r="B13" i="5" s="1"/>
  <c r="S19" i="9"/>
  <c r="N19" i="9"/>
  <c r="I19" i="9"/>
  <c r="D19" i="9"/>
  <c r="H16" i="9"/>
  <c r="G16" i="9"/>
  <c r="H11" i="9"/>
  <c r="G11" i="9"/>
  <c r="C15" i="9"/>
  <c r="C16" i="9" s="1"/>
  <c r="B15" i="9"/>
  <c r="B16" i="9" s="1"/>
  <c r="C10" i="9"/>
  <c r="C11" i="9" s="1"/>
  <c r="C18" i="9" s="1"/>
  <c r="B10" i="9"/>
  <c r="B11" i="9" s="1"/>
  <c r="B18" i="9" s="1"/>
  <c r="X21" i="3"/>
  <c r="S21" i="3"/>
  <c r="N21" i="3"/>
  <c r="I21" i="3"/>
  <c r="D21" i="3"/>
  <c r="C8" i="3"/>
  <c r="H11" i="3" s="1"/>
  <c r="H12" i="3" s="1"/>
  <c r="H13" i="3" s="1"/>
  <c r="B8" i="3"/>
  <c r="D18" i="7"/>
  <c r="C8" i="7"/>
  <c r="C9" i="7" s="1"/>
  <c r="B8" i="7"/>
  <c r="B9" i="7" s="1"/>
  <c r="B10" i="7" s="1"/>
  <c r="B11" i="7" s="1"/>
  <c r="B13" i="7" s="1"/>
  <c r="B16" i="7" s="1"/>
  <c r="B17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C13" i="7" s="1"/>
  <c r="C16" i="7" s="1"/>
  <c r="C17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40" i="7"/>
  <c r="J42" i="7"/>
  <c r="J41" i="7"/>
  <c r="S45" i="1"/>
  <c r="S46" i="1"/>
  <c r="S44" i="1"/>
  <c r="I50" i="5"/>
  <c r="B44" i="5"/>
  <c r="C44" i="5"/>
  <c r="B39" i="1" l="1"/>
  <c r="B42" i="1" s="1"/>
  <c r="B43" i="1" s="1"/>
  <c r="B45" i="1" s="1"/>
  <c r="B49" i="1" s="1"/>
  <c r="C39" i="1"/>
  <c r="C42" i="1" s="1"/>
  <c r="C43" i="1" s="1"/>
  <c r="C45" i="1" s="1"/>
  <c r="C49" i="1" s="1"/>
  <c r="N51" i="1" l="1"/>
  <c r="I51" i="1"/>
  <c r="D51" i="1"/>
  <c r="C50" i="1"/>
  <c r="B50" i="1"/>
  <c r="C33" i="7"/>
  <c r="C34" i="7" s="1"/>
  <c r="C35" i="7" s="1"/>
  <c r="C38" i="7" s="1"/>
  <c r="D50" i="7"/>
  <c r="B33" i="7"/>
  <c r="B34" i="7" s="1"/>
  <c r="B35" i="7" s="1"/>
  <c r="B38" i="7" s="1"/>
  <c r="B39" i="7" l="1"/>
  <c r="B42" i="7" s="1"/>
  <c r="B45" i="7" s="1"/>
  <c r="B48" i="7" s="1"/>
  <c r="B49" i="7" s="1"/>
  <c r="C39" i="7"/>
  <c r="C42" i="7" s="1"/>
  <c r="C45" i="7" s="1"/>
  <c r="C48" i="7" s="1"/>
  <c r="C49" i="7" s="1"/>
  <c r="N50" i="8"/>
  <c r="N49" i="8"/>
  <c r="N48" i="8"/>
  <c r="I49" i="11"/>
  <c r="I48" i="11"/>
  <c r="I47" i="11"/>
  <c r="I46" i="10"/>
  <c r="I47" i="10"/>
  <c r="I48" i="10"/>
  <c r="I49" i="10"/>
  <c r="I47" i="5"/>
  <c r="I48" i="5"/>
  <c r="I49" i="5"/>
  <c r="J72" i="7"/>
  <c r="X51" i="9"/>
  <c r="X50" i="9"/>
  <c r="X49" i="9"/>
  <c r="S70" i="1"/>
  <c r="S69" i="1"/>
  <c r="S68" i="1"/>
  <c r="J74" i="7"/>
  <c r="J73" i="7"/>
  <c r="M2" i="13" l="1"/>
  <c r="M3" i="13"/>
  <c r="N3" i="13" s="1"/>
  <c r="M4" i="13"/>
  <c r="N4" i="13" s="1"/>
  <c r="M48" i="9"/>
  <c r="M49" i="9" s="1"/>
  <c r="L48" i="9"/>
  <c r="L49" i="9" s="1"/>
  <c r="R49" i="9"/>
  <c r="Q49" i="9"/>
  <c r="H49" i="9"/>
  <c r="G49" i="9"/>
  <c r="H46" i="8"/>
  <c r="H47" i="8" s="1"/>
  <c r="G46" i="8"/>
  <c r="G47" i="8" s="1"/>
  <c r="C47" i="8"/>
  <c r="C48" i="8" s="1"/>
  <c r="C50" i="8" s="1"/>
  <c r="C51" i="8" s="1"/>
  <c r="B47" i="8"/>
  <c r="B48" i="8" s="1"/>
  <c r="B50" i="8" s="1"/>
  <c r="B51" i="8" s="1"/>
  <c r="B45" i="11"/>
  <c r="C45" i="11"/>
  <c r="C44" i="11"/>
  <c r="B44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5" i="5"/>
  <c r="C46" i="5" s="1"/>
  <c r="C47" i="5" s="1"/>
  <c r="B45" i="5"/>
  <c r="B46" i="5" s="1"/>
  <c r="B47" i="5" s="1"/>
  <c r="B48" i="9"/>
  <c r="B49" i="9" s="1"/>
  <c r="B52" i="9" s="1"/>
  <c r="C48" i="9"/>
  <c r="C49" i="9" s="1"/>
  <c r="C52" i="9" s="1"/>
  <c r="M68" i="1"/>
  <c r="M69" i="1" s="1"/>
  <c r="M70" i="1" s="1"/>
  <c r="M71" i="1" s="1"/>
  <c r="M72" i="1" s="1"/>
  <c r="L68" i="1"/>
  <c r="L69" i="1" s="1"/>
  <c r="L70" i="1" s="1"/>
  <c r="L71" i="1" s="1"/>
  <c r="L72" i="1" s="1"/>
  <c r="H68" i="1"/>
  <c r="H69" i="1" s="1"/>
  <c r="H70" i="1" s="1"/>
  <c r="H71" i="1" s="1"/>
  <c r="H72" i="1" s="1"/>
  <c r="G68" i="1"/>
  <c r="G69" i="1" s="1"/>
  <c r="G70" i="1" s="1"/>
  <c r="G71" i="1" s="1"/>
  <c r="G72" i="1" s="1"/>
  <c r="C68" i="1"/>
  <c r="C69" i="1" s="1"/>
  <c r="C70" i="1" s="1"/>
  <c r="C71" i="1" s="1"/>
  <c r="C72" i="1" s="1"/>
  <c r="C75" i="1" s="1"/>
  <c r="C76" i="1" s="1"/>
  <c r="B68" i="1"/>
  <c r="B69" i="1" s="1"/>
  <c r="B70" i="1" s="1"/>
  <c r="B71" i="1" s="1"/>
  <c r="B72" i="1" s="1"/>
  <c r="C69" i="7"/>
  <c r="C70" i="7" s="1"/>
  <c r="C71" i="7" s="1"/>
  <c r="C74" i="7" s="1"/>
  <c r="C75" i="7" s="1"/>
  <c r="C78" i="7" s="1"/>
  <c r="C79" i="7" s="1"/>
  <c r="C80" i="7" s="1"/>
  <c r="B69" i="7"/>
  <c r="B70" i="7" s="1"/>
  <c r="B71" i="7" s="1"/>
  <c r="B74" i="7" s="1"/>
  <c r="B75" i="7" s="1"/>
  <c r="B78" i="7" s="1"/>
  <c r="B79" i="7" s="1"/>
  <c r="B80" i="7" s="1"/>
  <c r="K58" i="7"/>
  <c r="N77" i="1"/>
  <c r="I77" i="1"/>
  <c r="D77" i="1"/>
  <c r="N2" i="13" l="1"/>
  <c r="S53" i="9"/>
  <c r="N53" i="9"/>
  <c r="I53" i="9"/>
  <c r="X82" i="3" l="1"/>
  <c r="S82" i="3"/>
  <c r="N82" i="3"/>
  <c r="I82" i="3"/>
  <c r="D82" i="3"/>
  <c r="I73" i="8"/>
  <c r="D73" i="8"/>
  <c r="I52" i="8"/>
  <c r="D52" i="8"/>
  <c r="D63" i="11"/>
  <c r="D46" i="11"/>
  <c r="D68" i="10"/>
  <c r="D48" i="10"/>
  <c r="D53" i="9"/>
  <c r="S75" i="9"/>
  <c r="N75" i="9"/>
  <c r="I75" i="9"/>
  <c r="D75" i="9"/>
  <c r="D48" i="5"/>
  <c r="D68" i="5"/>
  <c r="D106" i="1"/>
  <c r="I106" i="1"/>
  <c r="N106" i="1"/>
  <c r="D108" i="7" l="1"/>
  <c r="D81" i="7" l="1"/>
  <c r="B75" i="1"/>
  <c r="B76" i="1" s="1"/>
</calcChain>
</file>

<file path=xl/sharedStrings.xml><?xml version="1.0" encoding="utf-8"?>
<sst xmlns="http://schemas.openxmlformats.org/spreadsheetml/2006/main" count="1201" uniqueCount="171">
  <si>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</si>
  <si>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</si>
  <si>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</si>
  <si>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</si>
  <si>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</si>
  <si>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</si>
  <si>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</si>
  <si>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</si>
  <si>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</si>
  <si>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</si>
  <si>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</si>
  <si>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</si>
  <si>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</si>
  <si>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</si>
  <si>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</si>
  <si>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</si>
  <si>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</si>
  <si>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</si>
  <si>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</si>
  <si>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</si>
  <si>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</si>
  <si>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</si>
  <si>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</si>
  <si>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</si>
  <si>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</si>
  <si>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</si>
  <si>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</si>
  <si>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</si>
  <si>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</si>
  <si>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</si>
  <si>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</si>
  <si>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</si>
  <si>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</si>
  <si>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</si>
  <si>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</si>
  <si>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</si>
  <si>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</si>
  <si>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</si>
  <si>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</si>
  <si>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</si>
  <si>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</si>
  <si>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</si>
  <si>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</si>
  <si>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</si>
  <si>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</si>
  <si>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</si>
  <si>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</si>
  <si>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</si>
  <si>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</si>
  <si>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</si>
  <si>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</si>
  <si>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</si>
  <si>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</si>
  <si>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</si>
  <si>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</si>
  <si>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</si>
  <si>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</si>
  <si>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</si>
  <si>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</si>
  <si>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</si>
  <si>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</si>
  <si>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</si>
  <si>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</si>
  <si>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</si>
  <si>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</si>
  <si>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</si>
  <si>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</si>
  <si>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</si>
  <si>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</si>
  <si>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</si>
  <si>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</si>
  <si>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</si>
  <si>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</si>
  <si>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</si>
  <si>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</si>
  <si>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</si>
  <si>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</si>
  <si>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</si>
  <si>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</si>
  <si>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</si>
  <si>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</si>
  <si>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</si>
  <si>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</si>
  <si>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</si>
  <si>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</si>
  <si>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</si>
  <si>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</si>
  <si>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</si>
  <si>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</si>
  <si>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</si>
  <si>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</si>
  <si>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</si>
  <si>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</si>
  <si>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</si>
  <si>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</si>
  <si>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</si>
  <si>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</si>
  <si>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</si>
  <si>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</si>
  <si>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</si>
  <si>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</si>
  <si>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</si>
  <si>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</si>
  <si>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</si>
  <si>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</si>
  <si>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</si>
  <si>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</si>
  <si>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</si>
  <si>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</si>
  <si>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</si>
  <si>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</si>
  <si>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</si>
  <si>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</si>
  <si>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</si>
  <si>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</si>
  <si>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</si>
  <si>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</si>
  <si>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</si>
  <si>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</si>
  <si>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</si>
  <si>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</si>
  <si>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</si>
  <si>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</si>
  <si>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</si>
  <si>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</si>
  <si>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</si>
  <si>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</si>
  <si>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</si>
  <si>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>Project Description Review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</si>
  <si>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</si>
  <si>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</si>
  <si>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</si>
  <si>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</si>
  <si>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Memo Introduction</t>
  </si>
  <si>
    <t>PE review of Client Meeting #1 PPT</t>
  </si>
  <si>
    <t>Draft BDR Poster</t>
  </si>
  <si>
    <t>Client Meeting #1</t>
  </si>
  <si>
    <t>Project Kickoff Meeting</t>
  </si>
  <si>
    <t>Company Communication &amp; Document Policy</t>
  </si>
  <si>
    <t>Initial Client Needs &amp; Reqs</t>
  </si>
  <si>
    <t>Engineering Tools &amp; Methods Q&amp;A</t>
  </si>
  <si>
    <t>SCAFFOLDING NO LONGER NEEDED F23 and onward</t>
  </si>
  <si>
    <t>Department activity</t>
  </si>
  <si>
    <t>Sticky Note Project Planning Exercise</t>
  </si>
  <si>
    <t>Design Lab Expectations Q&amp;A</t>
  </si>
  <si>
    <t>Reflect on Project Plan</t>
  </si>
  <si>
    <t>NEEDS &amp; REQ Day added S24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</si>
  <si>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</si>
  <si>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</si>
  <si>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</si>
  <si>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</si>
  <si>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</si>
  <si>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 xml:space="preserve">CE Introductions </t>
  </si>
  <si>
    <t xml:space="preserve">PE Introductions </t>
  </si>
  <si>
    <t>Team Building Activity Intro</t>
  </si>
  <si>
    <t>F24</t>
  </si>
  <si>
    <t>Team Standard Agreement</t>
  </si>
  <si>
    <t>10?</t>
  </si>
  <si>
    <t>Project Description Review ?</t>
  </si>
  <si>
    <t>Team Skill Assessment (w ideation process intro)</t>
  </si>
  <si>
    <t>PSO v1 Introduction</t>
  </si>
  <si>
    <t>IGNORE all colors, IGNORE all times</t>
  </si>
  <si>
    <t>yellow highlights are open questions/discussion</t>
  </si>
  <si>
    <t>A/B - Generate Questions for Client</t>
  </si>
  <si>
    <t>B/A - Project Needs</t>
  </si>
  <si>
    <t>Concept Generation</t>
  </si>
  <si>
    <t xml:space="preserve">Research on existing technology </t>
  </si>
  <si>
    <t>Creation of ETM</t>
  </si>
  <si>
    <t>Concept Selection</t>
  </si>
  <si>
    <t>Client Meeting #2</t>
  </si>
  <si>
    <t>Risk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</si>
</sst>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6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20" fontId="0" fillId="0" borderId="9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13" borderId="1" xfId="0" applyFill="1" applyBorder="1" applyAlignment="1">
      <alignment horizontal="center"/>
    </xf>
    <xf numFmtId="0" fontId="12" fillId="0" borderId="0" xfId="0" applyFont="1" applyAlignment="1">
      <alignment horizontal="left"/>
    </xf>
    <xf numFmtId="0" fontId="0" fillId="13" borderId="0" xfId="0" applyFill="1" applyAlignment="1">
      <alignment horizontal="left"/>
    </xf>
    <xf numFmtId="20" fontId="0" fillId="0" borderId="6" xfId="0" applyNumberFormat="1" applyBorder="1" applyAlignment="1">
      <alignment vertical="center"/>
    </xf>
    <xf numFmtId="20" fontId="0" fillId="0" borderId="8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12" borderId="6" xfId="0" applyFill="1" applyBorder="1" applyAlignment="1">
      <alignment vertical="center"/>
    </xf>
    <xf numFmtId="0" fontId="0" fillId="12" borderId="8" xfId="0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20" fontId="0" fillId="0" borderId="1" xfId="0" applyNumberForma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15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35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40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0.63131313131313127</c:v>
                </c:pt>
                <c:pt idx="1">
                  <c:v>0.17171717171717171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72</xdr:row>
      <xdr:rowOff>152400</xdr:rowOff>
    </xdr:from>
    <xdr:to>
      <xdr:col>5</xdr:col>
      <xdr:colOff>209567</xdr:colOff>
      <xdr:row>74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83</xdr:row>
      <xdr:rowOff>167640</xdr:rowOff>
    </xdr:from>
    <xdr:to>
      <xdr:col>3</xdr:col>
      <xdr:colOff>17</xdr:colOff>
      <xdr:row>85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100</xdr:row>
      <xdr:rowOff>152400</xdr:rowOff>
    </xdr:from>
    <xdr:to>
      <xdr:col>5</xdr:col>
      <xdr:colOff>209567</xdr:colOff>
      <xdr:row>102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110</xdr:row>
      <xdr:rowOff>167640</xdr:rowOff>
    </xdr:from>
    <xdr:to>
      <xdr:col>3</xdr:col>
      <xdr:colOff>17</xdr:colOff>
      <xdr:row>112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68</xdr:row>
      <xdr:rowOff>104879</xdr:rowOff>
    </xdr:from>
    <xdr:to>
      <xdr:col>14</xdr:col>
      <xdr:colOff>77639</xdr:colOff>
      <xdr:row>69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70</xdr:row>
      <xdr:rowOff>914</xdr:rowOff>
    </xdr:from>
    <xdr:to>
      <xdr:col>14</xdr:col>
      <xdr:colOff>78200</xdr:colOff>
      <xdr:row>70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67</xdr:row>
      <xdr:rowOff>0</xdr:rowOff>
    </xdr:from>
    <xdr:to>
      <xdr:col>14</xdr:col>
      <xdr:colOff>80808</xdr:colOff>
      <xdr:row>67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69</xdr:row>
      <xdr:rowOff>74399</xdr:rowOff>
    </xdr:from>
    <xdr:to>
      <xdr:col>14</xdr:col>
      <xdr:colOff>230039</xdr:colOff>
      <xdr:row>69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70</xdr:row>
      <xdr:rowOff>153314</xdr:rowOff>
    </xdr:from>
    <xdr:to>
      <xdr:col>14</xdr:col>
      <xdr:colOff>230600</xdr:colOff>
      <xdr:row>71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67</xdr:row>
      <xdr:rowOff>152400</xdr:rowOff>
    </xdr:from>
    <xdr:to>
      <xdr:col>14</xdr:col>
      <xdr:colOff>233208</xdr:colOff>
      <xdr:row>68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70</xdr:row>
      <xdr:rowOff>43919</xdr:rowOff>
    </xdr:from>
    <xdr:to>
      <xdr:col>14</xdr:col>
      <xdr:colOff>382439</xdr:colOff>
      <xdr:row>70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71</xdr:row>
      <xdr:rowOff>122834</xdr:rowOff>
    </xdr:from>
    <xdr:to>
      <xdr:col>14</xdr:col>
      <xdr:colOff>383000</xdr:colOff>
      <xdr:row>72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68</xdr:row>
      <xdr:rowOff>121920</xdr:rowOff>
    </xdr:from>
    <xdr:to>
      <xdr:col>14</xdr:col>
      <xdr:colOff>385608</xdr:colOff>
      <xdr:row>69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71</xdr:row>
      <xdr:rowOff>13439</xdr:rowOff>
    </xdr:from>
    <xdr:to>
      <xdr:col>14</xdr:col>
      <xdr:colOff>534839</xdr:colOff>
      <xdr:row>71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72</xdr:row>
      <xdr:rowOff>92354</xdr:rowOff>
    </xdr:from>
    <xdr:to>
      <xdr:col>14</xdr:col>
      <xdr:colOff>535400</xdr:colOff>
      <xdr:row>72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69</xdr:row>
      <xdr:rowOff>91440</xdr:rowOff>
    </xdr:from>
    <xdr:to>
      <xdr:col>14</xdr:col>
      <xdr:colOff>538008</xdr:colOff>
      <xdr:row>69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71</xdr:row>
      <xdr:rowOff>165839</xdr:rowOff>
    </xdr:from>
    <xdr:to>
      <xdr:col>15</xdr:col>
      <xdr:colOff>77639</xdr:colOff>
      <xdr:row>72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73</xdr:row>
      <xdr:rowOff>61874</xdr:rowOff>
    </xdr:from>
    <xdr:to>
      <xdr:col>15</xdr:col>
      <xdr:colOff>78200</xdr:colOff>
      <xdr:row>73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70</xdr:row>
      <xdr:rowOff>60960</xdr:rowOff>
    </xdr:from>
    <xdr:to>
      <xdr:col>15</xdr:col>
      <xdr:colOff>80808</xdr:colOff>
      <xdr:row>70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72</xdr:row>
      <xdr:rowOff>135359</xdr:rowOff>
    </xdr:from>
    <xdr:to>
      <xdr:col>15</xdr:col>
      <xdr:colOff>230039</xdr:colOff>
      <xdr:row>73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74</xdr:row>
      <xdr:rowOff>31394</xdr:rowOff>
    </xdr:from>
    <xdr:to>
      <xdr:col>15</xdr:col>
      <xdr:colOff>230600</xdr:colOff>
      <xdr:row>74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71</xdr:row>
      <xdr:rowOff>30480</xdr:rowOff>
    </xdr:from>
    <xdr:to>
      <xdr:col>15</xdr:col>
      <xdr:colOff>233208</xdr:colOff>
      <xdr:row>71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73</xdr:row>
      <xdr:rowOff>104879</xdr:rowOff>
    </xdr:from>
    <xdr:to>
      <xdr:col>15</xdr:col>
      <xdr:colOff>382439</xdr:colOff>
      <xdr:row>74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75</xdr:row>
      <xdr:rowOff>914</xdr:rowOff>
    </xdr:from>
    <xdr:to>
      <xdr:col>15</xdr:col>
      <xdr:colOff>383000</xdr:colOff>
      <xdr:row>75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72</xdr:row>
      <xdr:rowOff>0</xdr:rowOff>
    </xdr:from>
    <xdr:to>
      <xdr:col>15</xdr:col>
      <xdr:colOff>385608</xdr:colOff>
      <xdr:row>72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70</xdr:row>
      <xdr:rowOff>36299</xdr:rowOff>
    </xdr:from>
    <xdr:to>
      <xdr:col>3</xdr:col>
      <xdr:colOff>828489</xdr:colOff>
      <xdr:row>70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54254</xdr:rowOff>
    </xdr:from>
    <xdr:to>
      <xdr:col>3</xdr:col>
      <xdr:colOff>828770</xdr:colOff>
      <xdr:row>67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73</xdr:row>
      <xdr:rowOff>60960</xdr:rowOff>
    </xdr:from>
    <xdr:to>
      <xdr:col>3</xdr:col>
      <xdr:colOff>825829</xdr:colOff>
      <xdr:row>73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61874</xdr:rowOff>
    </xdr:from>
    <xdr:to>
      <xdr:col>3</xdr:col>
      <xdr:colOff>828770</xdr:colOff>
      <xdr:row>68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74</xdr:row>
      <xdr:rowOff>50995</xdr:rowOff>
    </xdr:from>
    <xdr:to>
      <xdr:col>3</xdr:col>
      <xdr:colOff>825829</xdr:colOff>
      <xdr:row>74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69</xdr:row>
      <xdr:rowOff>60702</xdr:rowOff>
    </xdr:from>
    <xdr:to>
      <xdr:col>3</xdr:col>
      <xdr:colOff>828770</xdr:colOff>
      <xdr:row>69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72</xdr:row>
      <xdr:rowOff>121920</xdr:rowOff>
    </xdr:from>
    <xdr:to>
      <xdr:col>11</xdr:col>
      <xdr:colOff>385608</xdr:colOff>
      <xdr:row>73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75</xdr:row>
      <xdr:rowOff>13439</xdr:rowOff>
    </xdr:from>
    <xdr:to>
      <xdr:col>11</xdr:col>
      <xdr:colOff>534839</xdr:colOff>
      <xdr:row>75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79</xdr:row>
      <xdr:rowOff>54254</xdr:rowOff>
    </xdr:from>
    <xdr:to>
      <xdr:col>3</xdr:col>
      <xdr:colOff>828770</xdr:colOff>
      <xdr:row>79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73</xdr:row>
      <xdr:rowOff>91440</xdr:rowOff>
    </xdr:from>
    <xdr:to>
      <xdr:col>11</xdr:col>
      <xdr:colOff>538008</xdr:colOff>
      <xdr:row>73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75</xdr:row>
      <xdr:rowOff>165839</xdr:rowOff>
    </xdr:from>
    <xdr:to>
      <xdr:col>12</xdr:col>
      <xdr:colOff>77639</xdr:colOff>
      <xdr:row>76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56598</xdr:rowOff>
    </xdr:from>
    <xdr:to>
      <xdr:col>3</xdr:col>
      <xdr:colOff>828770</xdr:colOff>
      <xdr:row>78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74</xdr:row>
      <xdr:rowOff>60960</xdr:rowOff>
    </xdr:from>
    <xdr:to>
      <xdr:col>12</xdr:col>
      <xdr:colOff>80808</xdr:colOff>
      <xdr:row>74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76</xdr:row>
      <xdr:rowOff>135359</xdr:rowOff>
    </xdr:from>
    <xdr:to>
      <xdr:col>12</xdr:col>
      <xdr:colOff>230039</xdr:colOff>
      <xdr:row>77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54254</xdr:rowOff>
    </xdr:from>
    <xdr:to>
      <xdr:col>3</xdr:col>
      <xdr:colOff>828770</xdr:colOff>
      <xdr:row>77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75</xdr:row>
      <xdr:rowOff>30480</xdr:rowOff>
    </xdr:from>
    <xdr:to>
      <xdr:col>12</xdr:col>
      <xdr:colOff>233208</xdr:colOff>
      <xdr:row>75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77</xdr:row>
      <xdr:rowOff>104879</xdr:rowOff>
    </xdr:from>
    <xdr:to>
      <xdr:col>12</xdr:col>
      <xdr:colOff>382439</xdr:colOff>
      <xdr:row>78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79</xdr:row>
      <xdr:rowOff>914</xdr:rowOff>
    </xdr:from>
    <xdr:to>
      <xdr:col>12</xdr:col>
      <xdr:colOff>383000</xdr:colOff>
      <xdr:row>79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76</xdr:row>
      <xdr:rowOff>0</xdr:rowOff>
    </xdr:from>
    <xdr:to>
      <xdr:col>12</xdr:col>
      <xdr:colOff>385608</xdr:colOff>
      <xdr:row>76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44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52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37</xdr:row>
      <xdr:rowOff>42303</xdr:rowOff>
    </xdr:from>
    <xdr:to>
      <xdr:col>3</xdr:col>
      <xdr:colOff>813515</xdr:colOff>
      <xdr:row>37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31</xdr:row>
      <xdr:rowOff>0</xdr:rowOff>
    </xdr:from>
    <xdr:to>
      <xdr:col>14</xdr:col>
      <xdr:colOff>80808</xdr:colOff>
      <xdr:row>31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38</xdr:row>
      <xdr:rowOff>59390</xdr:rowOff>
    </xdr:from>
    <xdr:to>
      <xdr:col>3</xdr:col>
      <xdr:colOff>813515</xdr:colOff>
      <xdr:row>38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39</xdr:row>
      <xdr:rowOff>0</xdr:rowOff>
    </xdr:from>
    <xdr:to>
      <xdr:col>14</xdr:col>
      <xdr:colOff>230600</xdr:colOff>
      <xdr:row>39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31</xdr:row>
      <xdr:rowOff>152400</xdr:rowOff>
    </xdr:from>
    <xdr:to>
      <xdr:col>14</xdr:col>
      <xdr:colOff>233208</xdr:colOff>
      <xdr:row>32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39</xdr:row>
      <xdr:rowOff>122834</xdr:rowOff>
    </xdr:from>
    <xdr:to>
      <xdr:col>14</xdr:col>
      <xdr:colOff>383000</xdr:colOff>
      <xdr:row>40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32</xdr:row>
      <xdr:rowOff>121920</xdr:rowOff>
    </xdr:from>
    <xdr:to>
      <xdr:col>14</xdr:col>
      <xdr:colOff>385608</xdr:colOff>
      <xdr:row>33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34</xdr:row>
      <xdr:rowOff>51539</xdr:rowOff>
    </xdr:from>
    <xdr:to>
      <xdr:col>3</xdr:col>
      <xdr:colOff>813515</xdr:colOff>
      <xdr:row>34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40</xdr:row>
      <xdr:rowOff>92354</xdr:rowOff>
    </xdr:from>
    <xdr:to>
      <xdr:col>14</xdr:col>
      <xdr:colOff>535400</xdr:colOff>
      <xdr:row>40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33</xdr:row>
      <xdr:rowOff>91440</xdr:rowOff>
    </xdr:from>
    <xdr:to>
      <xdr:col>14</xdr:col>
      <xdr:colOff>538008</xdr:colOff>
      <xdr:row>33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44</xdr:row>
      <xdr:rowOff>59621</xdr:rowOff>
    </xdr:from>
    <xdr:to>
      <xdr:col>3</xdr:col>
      <xdr:colOff>813515</xdr:colOff>
      <xdr:row>44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41</xdr:row>
      <xdr:rowOff>61874</xdr:rowOff>
    </xdr:from>
    <xdr:to>
      <xdr:col>15</xdr:col>
      <xdr:colOff>78200</xdr:colOff>
      <xdr:row>41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40</xdr:row>
      <xdr:rowOff>135359</xdr:rowOff>
    </xdr:from>
    <xdr:to>
      <xdr:col>15</xdr:col>
      <xdr:colOff>230039</xdr:colOff>
      <xdr:row>41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44</xdr:row>
      <xdr:rowOff>31394</xdr:rowOff>
    </xdr:from>
    <xdr:to>
      <xdr:col>15</xdr:col>
      <xdr:colOff>230600</xdr:colOff>
      <xdr:row>44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39</xdr:row>
      <xdr:rowOff>30480</xdr:rowOff>
    </xdr:from>
    <xdr:to>
      <xdr:col>15</xdr:col>
      <xdr:colOff>233208</xdr:colOff>
      <xdr:row>39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45</xdr:row>
      <xdr:rowOff>914</xdr:rowOff>
    </xdr:from>
    <xdr:to>
      <xdr:col>15</xdr:col>
      <xdr:colOff>383000</xdr:colOff>
      <xdr:row>45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40</xdr:row>
      <xdr:rowOff>0</xdr:rowOff>
    </xdr:from>
    <xdr:to>
      <xdr:col>15</xdr:col>
      <xdr:colOff>385608</xdr:colOff>
      <xdr:row>40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31</xdr:row>
      <xdr:rowOff>54254</xdr:rowOff>
    </xdr:from>
    <xdr:to>
      <xdr:col>3</xdr:col>
      <xdr:colOff>813176</xdr:colOff>
      <xdr:row>31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61874</xdr:rowOff>
    </xdr:from>
    <xdr:to>
      <xdr:col>3</xdr:col>
      <xdr:colOff>813796</xdr:colOff>
      <xdr:row>32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44</xdr:row>
      <xdr:rowOff>246575</xdr:rowOff>
    </xdr:from>
    <xdr:to>
      <xdr:col>3</xdr:col>
      <xdr:colOff>810855</xdr:colOff>
      <xdr:row>44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33</xdr:row>
      <xdr:rowOff>60702</xdr:rowOff>
    </xdr:from>
    <xdr:to>
      <xdr:col>3</xdr:col>
      <xdr:colOff>813796</xdr:colOff>
      <xdr:row>33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40</xdr:row>
      <xdr:rowOff>121920</xdr:rowOff>
    </xdr:from>
    <xdr:to>
      <xdr:col>11</xdr:col>
      <xdr:colOff>385608</xdr:colOff>
      <xdr:row>41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13439</xdr:rowOff>
    </xdr:from>
    <xdr:to>
      <xdr:col>11</xdr:col>
      <xdr:colOff>534839</xdr:colOff>
      <xdr:row>45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44</xdr:row>
      <xdr:rowOff>423949</xdr:rowOff>
    </xdr:from>
    <xdr:to>
      <xdr:col>3</xdr:col>
      <xdr:colOff>810855</xdr:colOff>
      <xdr:row>44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45</xdr:row>
      <xdr:rowOff>165839</xdr:rowOff>
    </xdr:from>
    <xdr:to>
      <xdr:col>12</xdr:col>
      <xdr:colOff>77639</xdr:colOff>
      <xdr:row>46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48</xdr:row>
      <xdr:rowOff>56598</xdr:rowOff>
    </xdr:from>
    <xdr:to>
      <xdr:col>3</xdr:col>
      <xdr:colOff>813796</xdr:colOff>
      <xdr:row>48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44</xdr:row>
      <xdr:rowOff>60960</xdr:rowOff>
    </xdr:from>
    <xdr:to>
      <xdr:col>12</xdr:col>
      <xdr:colOff>80808</xdr:colOff>
      <xdr:row>44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135359</xdr:rowOff>
    </xdr:from>
    <xdr:to>
      <xdr:col>12</xdr:col>
      <xdr:colOff>230039</xdr:colOff>
      <xdr:row>47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47</xdr:row>
      <xdr:rowOff>54254</xdr:rowOff>
    </xdr:from>
    <xdr:to>
      <xdr:col>3</xdr:col>
      <xdr:colOff>813796</xdr:colOff>
      <xdr:row>47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30480</xdr:rowOff>
    </xdr:from>
    <xdr:to>
      <xdr:col>12</xdr:col>
      <xdr:colOff>233208</xdr:colOff>
      <xdr:row>45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104879</xdr:rowOff>
    </xdr:from>
    <xdr:to>
      <xdr:col>12</xdr:col>
      <xdr:colOff>382439</xdr:colOff>
      <xdr:row>48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0</xdr:rowOff>
    </xdr:from>
    <xdr:to>
      <xdr:col>12</xdr:col>
      <xdr:colOff>385608</xdr:colOff>
      <xdr:row>46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65</xdr:row>
      <xdr:rowOff>53082</xdr:rowOff>
    </xdr:from>
    <xdr:to>
      <xdr:col>3</xdr:col>
      <xdr:colOff>828770</xdr:colOff>
      <xdr:row>65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41</xdr:row>
      <xdr:rowOff>43738</xdr:rowOff>
    </xdr:from>
    <xdr:to>
      <xdr:col>3</xdr:col>
      <xdr:colOff>810855</xdr:colOff>
      <xdr:row>41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68109</xdr:rowOff>
    </xdr:from>
    <xdr:to>
      <xdr:col>3</xdr:col>
      <xdr:colOff>813796</xdr:colOff>
      <xdr:row>31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32</xdr:row>
      <xdr:rowOff>75729</xdr:rowOff>
    </xdr:from>
    <xdr:to>
      <xdr:col>3</xdr:col>
      <xdr:colOff>813176</xdr:colOff>
      <xdr:row>32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20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16</xdr:row>
      <xdr:rowOff>56598</xdr:rowOff>
    </xdr:from>
    <xdr:to>
      <xdr:col>3</xdr:col>
      <xdr:colOff>813796</xdr:colOff>
      <xdr:row>16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54254</xdr:rowOff>
    </xdr:from>
    <xdr:to>
      <xdr:col>3</xdr:col>
      <xdr:colOff>813796</xdr:colOff>
      <xdr:row>15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10</xdr:row>
      <xdr:rowOff>43738</xdr:rowOff>
    </xdr:from>
    <xdr:to>
      <xdr:col>3</xdr:col>
      <xdr:colOff>810855</xdr:colOff>
      <xdr:row>10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42</xdr:row>
      <xdr:rowOff>104879</xdr:rowOff>
    </xdr:from>
    <xdr:to>
      <xdr:col>16</xdr:col>
      <xdr:colOff>77639</xdr:colOff>
      <xdr:row>43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9DABD015-845C-4CA7-92A1-C3C6A55DE78A}"/>
            </a:ext>
          </a:extLst>
        </xdr:cNvPr>
        <xdr:cNvSpPr/>
      </xdr:nvSpPr>
      <xdr:spPr>
        <a:xfrm>
          <a:off x="13289281" y="7602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48</xdr:row>
      <xdr:rowOff>56794</xdr:rowOff>
    </xdr:from>
    <xdr:to>
      <xdr:col>3</xdr:col>
      <xdr:colOff>820549</xdr:colOff>
      <xdr:row>48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EFA71105-41BC-4657-A260-2F8EBDF4546A}"/>
            </a:ext>
          </a:extLst>
        </xdr:cNvPr>
        <xdr:cNvSpPr/>
      </xdr:nvSpPr>
      <xdr:spPr>
        <a:xfrm>
          <a:off x="2251109" y="8652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47</xdr:row>
      <xdr:rowOff>60960</xdr:rowOff>
    </xdr:from>
    <xdr:to>
      <xdr:col>3</xdr:col>
      <xdr:colOff>817608</xdr:colOff>
      <xdr:row>47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F60FDC9-13F9-4228-8172-452F06D34264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43</xdr:row>
      <xdr:rowOff>74399</xdr:rowOff>
    </xdr:from>
    <xdr:to>
      <xdr:col>16</xdr:col>
      <xdr:colOff>230039</xdr:colOff>
      <xdr:row>43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56482E9-D605-4BAF-8CEA-96BB4607306D}"/>
            </a:ext>
          </a:extLst>
        </xdr:cNvPr>
        <xdr:cNvSpPr/>
      </xdr:nvSpPr>
      <xdr:spPr>
        <a:xfrm>
          <a:off x="13441681" y="7755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44</xdr:row>
      <xdr:rowOff>153314</xdr:rowOff>
    </xdr:from>
    <xdr:to>
      <xdr:col>16</xdr:col>
      <xdr:colOff>230600</xdr:colOff>
      <xdr:row>45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EB9B36C7-E713-48DF-9A3A-8DE829CFA6CC}"/>
            </a:ext>
          </a:extLst>
        </xdr:cNvPr>
        <xdr:cNvSpPr/>
      </xdr:nvSpPr>
      <xdr:spPr>
        <a:xfrm>
          <a:off x="13441680" y="8017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152400</xdr:rowOff>
    </xdr:from>
    <xdr:to>
      <xdr:col>8</xdr:col>
      <xdr:colOff>825028</xdr:colOff>
      <xdr:row>45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216F552-F530-4A8E-AA2B-FC07116E6868}"/>
            </a:ext>
          </a:extLst>
        </xdr:cNvPr>
        <xdr:cNvSpPr/>
      </xdr:nvSpPr>
      <xdr:spPr>
        <a:xfrm>
          <a:off x="7001110" y="8016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44</xdr:row>
      <xdr:rowOff>43919</xdr:rowOff>
    </xdr:from>
    <xdr:to>
      <xdr:col>16</xdr:col>
      <xdr:colOff>382439</xdr:colOff>
      <xdr:row>44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C6128BE1-24C4-4EEE-8C73-699AC6B49C52}"/>
            </a:ext>
          </a:extLst>
        </xdr:cNvPr>
        <xdr:cNvSpPr/>
      </xdr:nvSpPr>
      <xdr:spPr>
        <a:xfrm>
          <a:off x="13594081" y="7907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45</xdr:row>
      <xdr:rowOff>122834</xdr:rowOff>
    </xdr:from>
    <xdr:to>
      <xdr:col>16</xdr:col>
      <xdr:colOff>383000</xdr:colOff>
      <xdr:row>46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C284AC39-643F-4B4D-93A5-4963B46D3C72}"/>
            </a:ext>
          </a:extLst>
        </xdr:cNvPr>
        <xdr:cNvSpPr/>
      </xdr:nvSpPr>
      <xdr:spPr>
        <a:xfrm>
          <a:off x="13594080" y="8169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160020</xdr:rowOff>
    </xdr:from>
    <xdr:to>
      <xdr:col>3</xdr:col>
      <xdr:colOff>817608</xdr:colOff>
      <xdr:row>43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3602620-9B52-4A1F-9FBC-C685CD6666B6}"/>
            </a:ext>
          </a:extLst>
        </xdr:cNvPr>
        <xdr:cNvSpPr/>
      </xdr:nvSpPr>
      <xdr:spPr>
        <a:xfrm>
          <a:off x="2254050" y="765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45</xdr:row>
      <xdr:rowOff>13439</xdr:rowOff>
    </xdr:from>
    <xdr:to>
      <xdr:col>16</xdr:col>
      <xdr:colOff>534839</xdr:colOff>
      <xdr:row>45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57AC3DF-6A6D-4CC3-8631-C816CA16AA74}"/>
            </a:ext>
          </a:extLst>
        </xdr:cNvPr>
        <xdr:cNvSpPr/>
      </xdr:nvSpPr>
      <xdr:spPr>
        <a:xfrm>
          <a:off x="13746481" y="806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46</xdr:row>
      <xdr:rowOff>92354</xdr:rowOff>
    </xdr:from>
    <xdr:to>
      <xdr:col>16</xdr:col>
      <xdr:colOff>535400</xdr:colOff>
      <xdr:row>46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AB3EF10B-36A1-4EAE-BFD1-5F593AED7495}"/>
            </a:ext>
          </a:extLst>
        </xdr:cNvPr>
        <xdr:cNvSpPr/>
      </xdr:nvSpPr>
      <xdr:spPr>
        <a:xfrm>
          <a:off x="13746480" y="832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44</xdr:row>
      <xdr:rowOff>63500</xdr:rowOff>
    </xdr:from>
    <xdr:to>
      <xdr:col>3</xdr:col>
      <xdr:colOff>817608</xdr:colOff>
      <xdr:row>44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9EC5732-8D27-46EA-A876-E4AC725AC8E1}"/>
            </a:ext>
          </a:extLst>
        </xdr:cNvPr>
        <xdr:cNvSpPr/>
      </xdr:nvSpPr>
      <xdr:spPr>
        <a:xfrm>
          <a:off x="2254050" y="79273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45</xdr:row>
      <xdr:rowOff>165839</xdr:rowOff>
    </xdr:from>
    <xdr:to>
      <xdr:col>17</xdr:col>
      <xdr:colOff>77639</xdr:colOff>
      <xdr:row>46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50B351BB-4538-4428-8852-264F33BC8EBE}"/>
            </a:ext>
          </a:extLst>
        </xdr:cNvPr>
        <xdr:cNvSpPr/>
      </xdr:nvSpPr>
      <xdr:spPr>
        <a:xfrm>
          <a:off x="13898881" y="821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47</xdr:row>
      <xdr:rowOff>61874</xdr:rowOff>
    </xdr:from>
    <xdr:to>
      <xdr:col>17</xdr:col>
      <xdr:colOff>78200</xdr:colOff>
      <xdr:row>47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A33AF6F2-6512-464E-8D5F-8BCA3D5BB1E0}"/>
            </a:ext>
          </a:extLst>
        </xdr:cNvPr>
        <xdr:cNvSpPr/>
      </xdr:nvSpPr>
      <xdr:spPr>
        <a:xfrm>
          <a:off x="13898880" y="847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AC042CC8-A573-4146-9852-F9A235BF4F2A}"/>
            </a:ext>
          </a:extLst>
        </xdr:cNvPr>
        <xdr:cNvSpPr/>
      </xdr:nvSpPr>
      <xdr:spPr>
        <a:xfrm>
          <a:off x="2254050" y="8107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46</xdr:row>
      <xdr:rowOff>135359</xdr:rowOff>
    </xdr:from>
    <xdr:to>
      <xdr:col>17</xdr:col>
      <xdr:colOff>230039</xdr:colOff>
      <xdr:row>47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F13E08BD-CD49-4713-B776-EA812DA64B45}"/>
            </a:ext>
          </a:extLst>
        </xdr:cNvPr>
        <xdr:cNvSpPr/>
      </xdr:nvSpPr>
      <xdr:spPr>
        <a:xfrm>
          <a:off x="14051281" y="836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48</xdr:row>
      <xdr:rowOff>31394</xdr:rowOff>
    </xdr:from>
    <xdr:to>
      <xdr:col>17</xdr:col>
      <xdr:colOff>230600</xdr:colOff>
      <xdr:row>48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3DBA0B36-562D-4AAC-A763-7F6CA71395B5}"/>
            </a:ext>
          </a:extLst>
        </xdr:cNvPr>
        <xdr:cNvSpPr/>
      </xdr:nvSpPr>
      <xdr:spPr>
        <a:xfrm>
          <a:off x="14051280" y="862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64770</xdr:rowOff>
    </xdr:from>
    <xdr:to>
      <xdr:col>8</xdr:col>
      <xdr:colOff>825028</xdr:colOff>
      <xdr:row>43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EC2D7593-2153-4EB2-A79B-224394F599EE}"/>
            </a:ext>
          </a:extLst>
        </xdr:cNvPr>
        <xdr:cNvSpPr/>
      </xdr:nvSpPr>
      <xdr:spPr>
        <a:xfrm>
          <a:off x="7001110" y="774573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47</xdr:row>
      <xdr:rowOff>104879</xdr:rowOff>
    </xdr:from>
    <xdr:to>
      <xdr:col>17</xdr:col>
      <xdr:colOff>382439</xdr:colOff>
      <xdr:row>48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76862F5-EA15-4084-9C40-A340EA874B25}"/>
            </a:ext>
          </a:extLst>
        </xdr:cNvPr>
        <xdr:cNvSpPr/>
      </xdr:nvSpPr>
      <xdr:spPr>
        <a:xfrm>
          <a:off x="14203681" y="851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49</xdr:row>
      <xdr:rowOff>914</xdr:rowOff>
    </xdr:from>
    <xdr:to>
      <xdr:col>17</xdr:col>
      <xdr:colOff>383000</xdr:colOff>
      <xdr:row>50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68464A31-8BBD-42B0-8DDC-FFEAC1ABD848}"/>
            </a:ext>
          </a:extLst>
        </xdr:cNvPr>
        <xdr:cNvSpPr/>
      </xdr:nvSpPr>
      <xdr:spPr>
        <a:xfrm>
          <a:off x="14203680" y="877824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58420</xdr:rowOff>
    </xdr:from>
    <xdr:to>
      <xdr:col>8</xdr:col>
      <xdr:colOff>825028</xdr:colOff>
      <xdr:row>42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9558652C-F29B-4722-A5C7-AE09194921D0}"/>
            </a:ext>
          </a:extLst>
        </xdr:cNvPr>
        <xdr:cNvSpPr/>
      </xdr:nvSpPr>
      <xdr:spPr>
        <a:xfrm>
          <a:off x="7001110" y="75565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13</xdr:row>
      <xdr:rowOff>56794</xdr:rowOff>
    </xdr:from>
    <xdr:to>
      <xdr:col>3</xdr:col>
      <xdr:colOff>820549</xdr:colOff>
      <xdr:row>13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93C90BBB-72AC-42B9-8B49-4E96954700B3}"/>
            </a:ext>
          </a:extLst>
        </xdr:cNvPr>
        <xdr:cNvSpPr/>
      </xdr:nvSpPr>
      <xdr:spPr>
        <a:xfrm>
          <a:off x="2251109" y="2434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D2270F09-78CF-430C-8EB8-D7043C8D8B10}"/>
            </a:ext>
          </a:extLst>
        </xdr:cNvPr>
        <xdr:cNvSpPr/>
      </xdr:nvSpPr>
      <xdr:spPr>
        <a:xfrm>
          <a:off x="7001110" y="1981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4187F291-289C-43F9-B807-B365D3108CEC}"/>
            </a:ext>
          </a:extLst>
        </xdr:cNvPr>
        <xdr:cNvSpPr/>
      </xdr:nvSpPr>
      <xdr:spPr>
        <a:xfrm>
          <a:off x="2254050" y="1623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7FE5AC34-6F96-43DD-9B52-E4BEDB96CB35}"/>
            </a:ext>
          </a:extLst>
        </xdr:cNvPr>
        <xdr:cNvSpPr/>
      </xdr:nvSpPr>
      <xdr:spPr>
        <a:xfrm>
          <a:off x="2254050" y="1892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73D8FE6F-7A2E-4F93-AFF9-B5B312BDE7E2}"/>
            </a:ext>
          </a:extLst>
        </xdr:cNvPr>
        <xdr:cNvSpPr/>
      </xdr:nvSpPr>
      <xdr:spPr>
        <a:xfrm>
          <a:off x="2254050" y="2072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2546EB7-9292-4C1F-BD4F-EC3E422286EA}"/>
            </a:ext>
          </a:extLst>
        </xdr:cNvPr>
        <xdr:cNvSpPr/>
      </xdr:nvSpPr>
      <xdr:spPr>
        <a:xfrm>
          <a:off x="7001110" y="1710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BF44F527-F745-4030-912B-8336C8BEDE2B}"/>
            </a:ext>
          </a:extLst>
        </xdr:cNvPr>
        <xdr:cNvSpPr/>
      </xdr:nvSpPr>
      <xdr:spPr>
        <a:xfrm>
          <a:off x="7001110" y="15214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86</xdr:row>
      <xdr:rowOff>101492</xdr:rowOff>
    </xdr:from>
    <xdr:to>
      <xdr:col>18</xdr:col>
      <xdr:colOff>77639</xdr:colOff>
      <xdr:row>86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87</xdr:row>
      <xdr:rowOff>177021</xdr:rowOff>
    </xdr:from>
    <xdr:to>
      <xdr:col>18</xdr:col>
      <xdr:colOff>78200</xdr:colOff>
      <xdr:row>88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59267</xdr:rowOff>
    </xdr:from>
    <xdr:to>
      <xdr:col>8</xdr:col>
      <xdr:colOff>821641</xdr:colOff>
      <xdr:row>71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87</xdr:row>
      <xdr:rowOff>67626</xdr:rowOff>
    </xdr:from>
    <xdr:to>
      <xdr:col>18</xdr:col>
      <xdr:colOff>230039</xdr:colOff>
      <xdr:row>87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88</xdr:row>
      <xdr:rowOff>143154</xdr:rowOff>
    </xdr:from>
    <xdr:to>
      <xdr:col>18</xdr:col>
      <xdr:colOff>230600</xdr:colOff>
      <xdr:row>89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50800</xdr:rowOff>
    </xdr:from>
    <xdr:to>
      <xdr:col>3</xdr:col>
      <xdr:colOff>807625</xdr:colOff>
      <xdr:row>68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88</xdr:row>
      <xdr:rowOff>33759</xdr:rowOff>
    </xdr:from>
    <xdr:to>
      <xdr:col>18</xdr:col>
      <xdr:colOff>382439</xdr:colOff>
      <xdr:row>88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89</xdr:row>
      <xdr:rowOff>109287</xdr:rowOff>
    </xdr:from>
    <xdr:to>
      <xdr:col>18</xdr:col>
      <xdr:colOff>383000</xdr:colOff>
      <xdr:row>89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88</xdr:row>
      <xdr:rowOff>186159</xdr:rowOff>
    </xdr:from>
    <xdr:to>
      <xdr:col>18</xdr:col>
      <xdr:colOff>534839</xdr:colOff>
      <xdr:row>89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90</xdr:row>
      <xdr:rowOff>75421</xdr:rowOff>
    </xdr:from>
    <xdr:to>
      <xdr:col>18</xdr:col>
      <xdr:colOff>535400</xdr:colOff>
      <xdr:row>90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87</xdr:row>
      <xdr:rowOff>84667</xdr:rowOff>
    </xdr:from>
    <xdr:to>
      <xdr:col>18</xdr:col>
      <xdr:colOff>538008</xdr:colOff>
      <xdr:row>87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89</xdr:row>
      <xdr:rowOff>152292</xdr:rowOff>
    </xdr:from>
    <xdr:to>
      <xdr:col>19</xdr:col>
      <xdr:colOff>77639</xdr:colOff>
      <xdr:row>90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91</xdr:row>
      <xdr:rowOff>41554</xdr:rowOff>
    </xdr:from>
    <xdr:to>
      <xdr:col>19</xdr:col>
      <xdr:colOff>78200</xdr:colOff>
      <xdr:row>91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88</xdr:row>
      <xdr:rowOff>50800</xdr:rowOff>
    </xdr:from>
    <xdr:to>
      <xdr:col>19</xdr:col>
      <xdr:colOff>80808</xdr:colOff>
      <xdr:row>88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90</xdr:row>
      <xdr:rowOff>118426</xdr:rowOff>
    </xdr:from>
    <xdr:to>
      <xdr:col>19</xdr:col>
      <xdr:colOff>230039</xdr:colOff>
      <xdr:row>91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92</xdr:row>
      <xdr:rowOff>7687</xdr:rowOff>
    </xdr:from>
    <xdr:to>
      <xdr:col>19</xdr:col>
      <xdr:colOff>230600</xdr:colOff>
      <xdr:row>92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89</xdr:row>
      <xdr:rowOff>16933</xdr:rowOff>
    </xdr:from>
    <xdr:to>
      <xdr:col>19</xdr:col>
      <xdr:colOff>233208</xdr:colOff>
      <xdr:row>89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91</xdr:row>
      <xdr:rowOff>84559</xdr:rowOff>
    </xdr:from>
    <xdr:to>
      <xdr:col>19</xdr:col>
      <xdr:colOff>382439</xdr:colOff>
      <xdr:row>91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92</xdr:row>
      <xdr:rowOff>160087</xdr:rowOff>
    </xdr:from>
    <xdr:to>
      <xdr:col>19</xdr:col>
      <xdr:colOff>383000</xdr:colOff>
      <xdr:row>93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89</xdr:row>
      <xdr:rowOff>169333</xdr:rowOff>
    </xdr:from>
    <xdr:to>
      <xdr:col>19</xdr:col>
      <xdr:colOff>385608</xdr:colOff>
      <xdr:row>90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75421</xdr:rowOff>
    </xdr:from>
    <xdr:to>
      <xdr:col>3</xdr:col>
      <xdr:colOff>810566</xdr:colOff>
      <xdr:row>75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67733</xdr:rowOff>
    </xdr:from>
    <xdr:to>
      <xdr:col>3</xdr:col>
      <xdr:colOff>807625</xdr:colOff>
      <xdr:row>67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50693</xdr:rowOff>
    </xdr:from>
    <xdr:to>
      <xdr:col>3</xdr:col>
      <xdr:colOff>810285</xdr:colOff>
      <xdr:row>71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63</xdr:row>
      <xdr:rowOff>58487</xdr:rowOff>
    </xdr:from>
    <xdr:to>
      <xdr:col>3</xdr:col>
      <xdr:colOff>810566</xdr:colOff>
      <xdr:row>63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59267</xdr:rowOff>
    </xdr:from>
    <xdr:to>
      <xdr:col>13</xdr:col>
      <xdr:colOff>808941</xdr:colOff>
      <xdr:row>67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70</xdr:row>
      <xdr:rowOff>67625</xdr:rowOff>
    </xdr:from>
    <xdr:to>
      <xdr:col>3</xdr:col>
      <xdr:colOff>810285</xdr:colOff>
      <xdr:row>70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74</xdr:row>
      <xdr:rowOff>66954</xdr:rowOff>
    </xdr:from>
    <xdr:to>
      <xdr:col>3</xdr:col>
      <xdr:colOff>810566</xdr:colOff>
      <xdr:row>74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52917</xdr:rowOff>
    </xdr:from>
    <xdr:to>
      <xdr:col>13</xdr:col>
      <xdr:colOff>808941</xdr:colOff>
      <xdr:row>68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68</xdr:row>
      <xdr:rowOff>50692</xdr:rowOff>
    </xdr:from>
    <xdr:to>
      <xdr:col>8</xdr:col>
      <xdr:colOff>824301</xdr:colOff>
      <xdr:row>68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84</xdr:row>
      <xdr:rowOff>75421</xdr:rowOff>
    </xdr:from>
    <xdr:to>
      <xdr:col>19</xdr:col>
      <xdr:colOff>535400</xdr:colOff>
      <xdr:row>84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50800</xdr:rowOff>
    </xdr:from>
    <xdr:to>
      <xdr:col>13</xdr:col>
      <xdr:colOff>808941</xdr:colOff>
      <xdr:row>69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42226</xdr:rowOff>
    </xdr:from>
    <xdr:to>
      <xdr:col>8</xdr:col>
      <xdr:colOff>824301</xdr:colOff>
      <xdr:row>69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85</xdr:row>
      <xdr:rowOff>41554</xdr:rowOff>
    </xdr:from>
    <xdr:to>
      <xdr:col>20</xdr:col>
      <xdr:colOff>78200</xdr:colOff>
      <xdr:row>85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59266</xdr:rowOff>
    </xdr:from>
    <xdr:to>
      <xdr:col>13</xdr:col>
      <xdr:colOff>808941</xdr:colOff>
      <xdr:row>70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71</xdr:row>
      <xdr:rowOff>59160</xdr:rowOff>
    </xdr:from>
    <xdr:to>
      <xdr:col>13</xdr:col>
      <xdr:colOff>811601</xdr:colOff>
      <xdr:row>71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86</xdr:row>
      <xdr:rowOff>7687</xdr:rowOff>
    </xdr:from>
    <xdr:to>
      <xdr:col>20</xdr:col>
      <xdr:colOff>230600</xdr:colOff>
      <xdr:row>86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50799</xdr:rowOff>
    </xdr:from>
    <xdr:to>
      <xdr:col>8</xdr:col>
      <xdr:colOff>821641</xdr:colOff>
      <xdr:row>67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85</xdr:row>
      <xdr:rowOff>84559</xdr:rowOff>
    </xdr:from>
    <xdr:to>
      <xdr:col>20</xdr:col>
      <xdr:colOff>382439</xdr:colOff>
      <xdr:row>85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86</xdr:row>
      <xdr:rowOff>160087</xdr:rowOff>
    </xdr:from>
    <xdr:to>
      <xdr:col>20</xdr:col>
      <xdr:colOff>383000</xdr:colOff>
      <xdr:row>87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70</xdr:row>
      <xdr:rowOff>50800</xdr:rowOff>
    </xdr:from>
    <xdr:to>
      <xdr:col>8</xdr:col>
      <xdr:colOff>821641</xdr:colOff>
      <xdr:row>70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50800</xdr:rowOff>
    </xdr:from>
    <xdr:to>
      <xdr:col>3</xdr:col>
      <xdr:colOff>807202</xdr:colOff>
      <xdr:row>44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75421</xdr:rowOff>
    </xdr:from>
    <xdr:to>
      <xdr:col>3</xdr:col>
      <xdr:colOff>810143</xdr:colOff>
      <xdr:row>49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37</xdr:row>
      <xdr:rowOff>58487</xdr:rowOff>
    </xdr:from>
    <xdr:to>
      <xdr:col>3</xdr:col>
      <xdr:colOff>810143</xdr:colOff>
      <xdr:row>37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48</xdr:row>
      <xdr:rowOff>66954</xdr:rowOff>
    </xdr:from>
    <xdr:to>
      <xdr:col>3</xdr:col>
      <xdr:colOff>810143</xdr:colOff>
      <xdr:row>48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213360</xdr:rowOff>
    </xdr:from>
    <xdr:to>
      <xdr:col>3</xdr:col>
      <xdr:colOff>807202</xdr:colOff>
      <xdr:row>42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41</xdr:row>
      <xdr:rowOff>167640</xdr:rowOff>
    </xdr:from>
    <xdr:to>
      <xdr:col>3</xdr:col>
      <xdr:colOff>807202</xdr:colOff>
      <xdr:row>41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735686</xdr:colOff>
      <xdr:row>10</xdr:row>
      <xdr:rowOff>54610</xdr:rowOff>
    </xdr:from>
    <xdr:to>
      <xdr:col>3</xdr:col>
      <xdr:colOff>806099</xdr:colOff>
      <xdr:row>10</xdr:row>
      <xdr:rowOff>134540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877" y="1993228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15</xdr:row>
      <xdr:rowOff>75421</xdr:rowOff>
    </xdr:from>
    <xdr:to>
      <xdr:col>3</xdr:col>
      <xdr:colOff>809992</xdr:colOff>
      <xdr:row>15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42</xdr:row>
      <xdr:rowOff>39858</xdr:rowOff>
    </xdr:from>
    <xdr:to>
      <xdr:col>3</xdr:col>
      <xdr:colOff>803685</xdr:colOff>
      <xdr:row>42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18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14</xdr:row>
      <xdr:rowOff>58238</xdr:rowOff>
    </xdr:from>
    <xdr:to>
      <xdr:col>3</xdr:col>
      <xdr:colOff>809992</xdr:colOff>
      <xdr:row>14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131172</xdr:rowOff>
    </xdr:from>
    <xdr:to>
      <xdr:col>3</xdr:col>
      <xdr:colOff>809992</xdr:colOff>
      <xdr:row>13</xdr:row>
      <xdr:rowOff>207415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1B2CDC7-2A43-46E4-925E-C944E7EC8B28}"/>
            </a:ext>
          </a:extLst>
        </xdr:cNvPr>
        <xdr:cNvSpPr/>
      </xdr:nvSpPr>
      <xdr:spPr>
        <a:xfrm>
          <a:off x="2238983" y="2607672"/>
          <a:ext cx="78200" cy="7624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733893</xdr:colOff>
      <xdr:row>7</xdr:row>
      <xdr:rowOff>64023</xdr:rowOff>
    </xdr:from>
    <xdr:to>
      <xdr:col>3</xdr:col>
      <xdr:colOff>796686</xdr:colOff>
      <xdr:row>7</xdr:row>
      <xdr:rowOff>136333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7D2416-E32F-4018-9975-D76574B16D1F}"/>
            </a:ext>
          </a:extLst>
        </xdr:cNvPr>
        <xdr:cNvSpPr/>
      </xdr:nvSpPr>
      <xdr:spPr>
        <a:xfrm>
          <a:off x="2241084" y="131908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125655</xdr:rowOff>
    </xdr:from>
    <xdr:to>
      <xdr:col>3</xdr:col>
      <xdr:colOff>807892</xdr:colOff>
      <xdr:row>8</xdr:row>
      <xdr:rowOff>197965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2290" y="1560008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136720</xdr:rowOff>
    </xdr:from>
    <xdr:to>
      <xdr:col>8</xdr:col>
      <xdr:colOff>809315</xdr:colOff>
      <xdr:row>10</xdr:row>
      <xdr:rowOff>213621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052741" y="2244126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15</xdr:row>
      <xdr:rowOff>145597</xdr:rowOff>
    </xdr:from>
    <xdr:to>
      <xdr:col>8</xdr:col>
      <xdr:colOff>795183</xdr:colOff>
      <xdr:row>15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15</xdr:row>
      <xdr:rowOff>133350</xdr:rowOff>
    </xdr:from>
    <xdr:to>
      <xdr:col>3</xdr:col>
      <xdr:colOff>786175</xdr:colOff>
      <xdr:row>15</xdr:row>
      <xdr:rowOff>209198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249559" y="2048147"/>
          <a:ext cx="70413" cy="8346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714375</xdr:colOff>
      <xdr:row>17</xdr:row>
      <xdr:rowOff>47625</xdr:rowOff>
    </xdr:from>
    <xdr:to>
      <xdr:col>13</xdr:col>
      <xdr:colOff>792013</xdr:colOff>
      <xdr:row>17</xdr:row>
      <xdr:rowOff>128336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496425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733425</xdr:colOff>
      <xdr:row>17</xdr:row>
      <xdr:rowOff>47625</xdr:rowOff>
    </xdr:from>
    <xdr:to>
      <xdr:col>8</xdr:col>
      <xdr:colOff>811063</xdr:colOff>
      <xdr:row>17</xdr:row>
      <xdr:rowOff>128336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886450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46</xdr:row>
      <xdr:rowOff>135359</xdr:rowOff>
    </xdr:from>
    <xdr:to>
      <xdr:col>3</xdr:col>
      <xdr:colOff>823778</xdr:colOff>
      <xdr:row>46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51</xdr:row>
      <xdr:rowOff>75420</xdr:rowOff>
    </xdr:from>
    <xdr:to>
      <xdr:col>3</xdr:col>
      <xdr:colOff>824059</xdr:colOff>
      <xdr:row>51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47</xdr:row>
      <xdr:rowOff>152400</xdr:rowOff>
    </xdr:from>
    <xdr:to>
      <xdr:col>3</xdr:col>
      <xdr:colOff>821118</xdr:colOff>
      <xdr:row>47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48</xdr:row>
      <xdr:rowOff>135358</xdr:rowOff>
    </xdr:from>
    <xdr:to>
      <xdr:col>13</xdr:col>
      <xdr:colOff>837001</xdr:colOff>
      <xdr:row>48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65</xdr:row>
      <xdr:rowOff>143154</xdr:rowOff>
    </xdr:from>
    <xdr:to>
      <xdr:col>22</xdr:col>
      <xdr:colOff>230600</xdr:colOff>
      <xdr:row>66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48</xdr:row>
      <xdr:rowOff>152400</xdr:rowOff>
    </xdr:from>
    <xdr:to>
      <xdr:col>3</xdr:col>
      <xdr:colOff>821118</xdr:colOff>
      <xdr:row>48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65</xdr:row>
      <xdr:rowOff>33759</xdr:rowOff>
    </xdr:from>
    <xdr:to>
      <xdr:col>22</xdr:col>
      <xdr:colOff>382439</xdr:colOff>
      <xdr:row>65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66</xdr:row>
      <xdr:rowOff>109287</xdr:rowOff>
    </xdr:from>
    <xdr:to>
      <xdr:col>22</xdr:col>
      <xdr:colOff>383000</xdr:colOff>
      <xdr:row>66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48</xdr:row>
      <xdr:rowOff>142240</xdr:rowOff>
    </xdr:from>
    <xdr:to>
      <xdr:col>8</xdr:col>
      <xdr:colOff>800475</xdr:colOff>
      <xdr:row>48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65</xdr:row>
      <xdr:rowOff>186159</xdr:rowOff>
    </xdr:from>
    <xdr:to>
      <xdr:col>22</xdr:col>
      <xdr:colOff>534839</xdr:colOff>
      <xdr:row>66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67</xdr:row>
      <xdr:rowOff>75420</xdr:rowOff>
    </xdr:from>
    <xdr:to>
      <xdr:col>22</xdr:col>
      <xdr:colOff>535400</xdr:colOff>
      <xdr:row>67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330200</xdr:rowOff>
    </xdr:from>
    <xdr:to>
      <xdr:col>8</xdr:col>
      <xdr:colOff>800475</xdr:colOff>
      <xdr:row>47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66</xdr:row>
      <xdr:rowOff>152292</xdr:rowOff>
    </xdr:from>
    <xdr:to>
      <xdr:col>23</xdr:col>
      <xdr:colOff>77639</xdr:colOff>
      <xdr:row>67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68</xdr:row>
      <xdr:rowOff>41554</xdr:rowOff>
    </xdr:from>
    <xdr:to>
      <xdr:col>23</xdr:col>
      <xdr:colOff>78200</xdr:colOff>
      <xdr:row>68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46</xdr:row>
      <xdr:rowOff>152400</xdr:rowOff>
    </xdr:from>
    <xdr:to>
      <xdr:col>13</xdr:col>
      <xdr:colOff>834341</xdr:colOff>
      <xdr:row>46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67</xdr:row>
      <xdr:rowOff>118425</xdr:rowOff>
    </xdr:from>
    <xdr:to>
      <xdr:col>23</xdr:col>
      <xdr:colOff>230039</xdr:colOff>
      <xdr:row>68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69</xdr:row>
      <xdr:rowOff>7687</xdr:rowOff>
    </xdr:from>
    <xdr:to>
      <xdr:col>23</xdr:col>
      <xdr:colOff>230600</xdr:colOff>
      <xdr:row>69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47</xdr:row>
      <xdr:rowOff>143933</xdr:rowOff>
    </xdr:from>
    <xdr:to>
      <xdr:col>13</xdr:col>
      <xdr:colOff>834341</xdr:colOff>
      <xdr:row>47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68</xdr:row>
      <xdr:rowOff>84559</xdr:rowOff>
    </xdr:from>
    <xdr:to>
      <xdr:col>23</xdr:col>
      <xdr:colOff>382439</xdr:colOff>
      <xdr:row>68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69</xdr:row>
      <xdr:rowOff>160087</xdr:rowOff>
    </xdr:from>
    <xdr:to>
      <xdr:col>23</xdr:col>
      <xdr:colOff>383000</xdr:colOff>
      <xdr:row>70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330200</xdr:rowOff>
    </xdr:from>
    <xdr:to>
      <xdr:col>18</xdr:col>
      <xdr:colOff>822488</xdr:colOff>
      <xdr:row>47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56</xdr:row>
      <xdr:rowOff>101493</xdr:rowOff>
    </xdr:from>
    <xdr:to>
      <xdr:col>23</xdr:col>
      <xdr:colOff>77639</xdr:colOff>
      <xdr:row>56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57</xdr:row>
      <xdr:rowOff>177021</xdr:rowOff>
    </xdr:from>
    <xdr:to>
      <xdr:col>23</xdr:col>
      <xdr:colOff>78200</xdr:colOff>
      <xdr:row>58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48</xdr:row>
      <xdr:rowOff>147320</xdr:rowOff>
    </xdr:from>
    <xdr:to>
      <xdr:col>18</xdr:col>
      <xdr:colOff>822488</xdr:colOff>
      <xdr:row>48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57</xdr:row>
      <xdr:rowOff>67626</xdr:rowOff>
    </xdr:from>
    <xdr:to>
      <xdr:col>23</xdr:col>
      <xdr:colOff>230039</xdr:colOff>
      <xdr:row>57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58</xdr:row>
      <xdr:rowOff>143154</xdr:rowOff>
    </xdr:from>
    <xdr:to>
      <xdr:col>23</xdr:col>
      <xdr:colOff>230600</xdr:colOff>
      <xdr:row>59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55</xdr:row>
      <xdr:rowOff>152400</xdr:rowOff>
    </xdr:from>
    <xdr:to>
      <xdr:col>23</xdr:col>
      <xdr:colOff>233208</xdr:colOff>
      <xdr:row>56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58</xdr:row>
      <xdr:rowOff>33759</xdr:rowOff>
    </xdr:from>
    <xdr:to>
      <xdr:col>23</xdr:col>
      <xdr:colOff>382439</xdr:colOff>
      <xdr:row>58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59</xdr:row>
      <xdr:rowOff>109288</xdr:rowOff>
    </xdr:from>
    <xdr:to>
      <xdr:col>23</xdr:col>
      <xdr:colOff>383000</xdr:colOff>
      <xdr:row>59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56</xdr:row>
      <xdr:rowOff>118534</xdr:rowOff>
    </xdr:from>
    <xdr:to>
      <xdr:col>23</xdr:col>
      <xdr:colOff>385608</xdr:colOff>
      <xdr:row>57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58</xdr:row>
      <xdr:rowOff>186159</xdr:rowOff>
    </xdr:from>
    <xdr:to>
      <xdr:col>23</xdr:col>
      <xdr:colOff>534839</xdr:colOff>
      <xdr:row>59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60</xdr:row>
      <xdr:rowOff>75421</xdr:rowOff>
    </xdr:from>
    <xdr:to>
      <xdr:col>23</xdr:col>
      <xdr:colOff>535400</xdr:colOff>
      <xdr:row>60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57</xdr:row>
      <xdr:rowOff>84667</xdr:rowOff>
    </xdr:from>
    <xdr:to>
      <xdr:col>23</xdr:col>
      <xdr:colOff>538008</xdr:colOff>
      <xdr:row>57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59</xdr:row>
      <xdr:rowOff>152293</xdr:rowOff>
    </xdr:from>
    <xdr:to>
      <xdr:col>24</xdr:col>
      <xdr:colOff>77639</xdr:colOff>
      <xdr:row>60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61</xdr:row>
      <xdr:rowOff>41554</xdr:rowOff>
    </xdr:from>
    <xdr:to>
      <xdr:col>24</xdr:col>
      <xdr:colOff>78200</xdr:colOff>
      <xdr:row>61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58</xdr:row>
      <xdr:rowOff>50800</xdr:rowOff>
    </xdr:from>
    <xdr:to>
      <xdr:col>24</xdr:col>
      <xdr:colOff>80808</xdr:colOff>
      <xdr:row>58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60</xdr:row>
      <xdr:rowOff>118426</xdr:rowOff>
    </xdr:from>
    <xdr:to>
      <xdr:col>24</xdr:col>
      <xdr:colOff>230039</xdr:colOff>
      <xdr:row>61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62</xdr:row>
      <xdr:rowOff>7688</xdr:rowOff>
    </xdr:from>
    <xdr:to>
      <xdr:col>24</xdr:col>
      <xdr:colOff>230600</xdr:colOff>
      <xdr:row>62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59</xdr:row>
      <xdr:rowOff>16934</xdr:rowOff>
    </xdr:from>
    <xdr:to>
      <xdr:col>24</xdr:col>
      <xdr:colOff>233208</xdr:colOff>
      <xdr:row>59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61</xdr:row>
      <xdr:rowOff>84559</xdr:rowOff>
    </xdr:from>
    <xdr:to>
      <xdr:col>24</xdr:col>
      <xdr:colOff>382439</xdr:colOff>
      <xdr:row>61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62</xdr:row>
      <xdr:rowOff>160088</xdr:rowOff>
    </xdr:from>
    <xdr:to>
      <xdr:col>24</xdr:col>
      <xdr:colOff>383000</xdr:colOff>
      <xdr:row>63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59</xdr:row>
      <xdr:rowOff>169334</xdr:rowOff>
    </xdr:from>
    <xdr:to>
      <xdr:col>24</xdr:col>
      <xdr:colOff>385608</xdr:colOff>
      <xdr:row>60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17</xdr:row>
      <xdr:rowOff>40784</xdr:rowOff>
    </xdr:from>
    <xdr:to>
      <xdr:col>3</xdr:col>
      <xdr:colOff>820249</xdr:colOff>
      <xdr:row>17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15</xdr:row>
      <xdr:rowOff>135358</xdr:rowOff>
    </xdr:from>
    <xdr:to>
      <xdr:col>3</xdr:col>
      <xdr:colOff>837001</xdr:colOff>
      <xdr:row>15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152400</xdr:rowOff>
    </xdr:from>
    <xdr:to>
      <xdr:col>3</xdr:col>
      <xdr:colOff>834341</xdr:colOff>
      <xdr:row>13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14</xdr:row>
      <xdr:rowOff>143933</xdr:rowOff>
    </xdr:from>
    <xdr:to>
      <xdr:col>3</xdr:col>
      <xdr:colOff>834341</xdr:colOff>
      <xdr:row>14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330200</xdr:rowOff>
    </xdr:from>
    <xdr:to>
      <xdr:col>8</xdr:col>
      <xdr:colOff>822488</xdr:colOff>
      <xdr:row>14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15</xdr:row>
      <xdr:rowOff>147320</xdr:rowOff>
    </xdr:from>
    <xdr:to>
      <xdr:col>8</xdr:col>
      <xdr:colOff>822488</xdr:colOff>
      <xdr:row>15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43</xdr:row>
      <xdr:rowOff>25291</xdr:rowOff>
    </xdr:from>
    <xdr:to>
      <xdr:col>13</xdr:col>
      <xdr:colOff>837001</xdr:colOff>
      <xdr:row>43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50800</xdr:rowOff>
    </xdr:from>
    <xdr:to>
      <xdr:col>3</xdr:col>
      <xdr:colOff>814238</xdr:colOff>
      <xdr:row>8</xdr:row>
      <xdr:rowOff>131511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549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719667</xdr:colOff>
      <xdr:row>9</xdr:row>
      <xdr:rowOff>42333</xdr:rowOff>
    </xdr:from>
    <xdr:to>
      <xdr:col>8</xdr:col>
      <xdr:colOff>791985</xdr:colOff>
      <xdr:row>9</xdr:row>
      <xdr:rowOff>122263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A0AD02D-CE5C-4654-9A6D-4431B4D5AF73}"/>
            </a:ext>
          </a:extLst>
        </xdr:cNvPr>
        <xdr:cNvSpPr/>
      </xdr:nvSpPr>
      <xdr:spPr>
        <a:xfrm>
          <a:off x="5926667" y="1727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8</xdr:row>
      <xdr:rowOff>58064</xdr:rowOff>
    </xdr:from>
    <xdr:to>
      <xdr:col>3</xdr:col>
      <xdr:colOff>841328</xdr:colOff>
      <xdr:row>8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7</xdr:row>
      <xdr:rowOff>49530</xdr:rowOff>
    </xdr:from>
    <xdr:to>
      <xdr:col>3</xdr:col>
      <xdr:colOff>850111</xdr:colOff>
      <xdr:row>7</xdr:row>
      <xdr:rowOff>129460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501085" y="132148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327660</xdr:colOff>
      <xdr:row>11</xdr:row>
      <xdr:rowOff>171157</xdr:rowOff>
    </xdr:from>
    <xdr:ext cx="198137" cy="251482"/>
    <xdr:pic>
      <xdr:nvPicPr>
        <xdr:cNvPr id="2" name="Picture 1">
          <a:extLst>
            <a:ext uri="{FF2B5EF4-FFF2-40B4-BE49-F238E27FC236}">
              <a16:creationId xmlns:a16="http://schemas.microsoft.com/office/drawing/2014/main" id="{4684B7D1-C173-4FCF-A362-65A35C69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06" y="1988234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87923</xdr:colOff>
      <xdr:row>6</xdr:row>
      <xdr:rowOff>146538</xdr:rowOff>
    </xdr:from>
    <xdr:ext cx="198137" cy="251482"/>
    <xdr:pic>
      <xdr:nvPicPr>
        <xdr:cNvPr id="3" name="Picture 2">
          <a:extLst>
            <a:ext uri="{FF2B5EF4-FFF2-40B4-BE49-F238E27FC236}">
              <a16:creationId xmlns:a16="http://schemas.microsoft.com/office/drawing/2014/main" id="{C8622461-ABEF-4CB4-93FB-227CB4E7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354" y="1236784"/>
          <a:ext cx="198137" cy="2514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46</xdr:row>
      <xdr:rowOff>58064</xdr:rowOff>
    </xdr:from>
    <xdr:to>
      <xdr:col>3</xdr:col>
      <xdr:colOff>841328</xdr:colOff>
      <xdr:row>46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49530</xdr:rowOff>
    </xdr:from>
    <xdr:to>
      <xdr:col>3</xdr:col>
      <xdr:colOff>838387</xdr:colOff>
      <xdr:row>44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44</xdr:row>
      <xdr:rowOff>74399</xdr:rowOff>
    </xdr:from>
    <xdr:to>
      <xdr:col>11</xdr:col>
      <xdr:colOff>230039</xdr:colOff>
      <xdr:row>44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46634</xdr:rowOff>
    </xdr:from>
    <xdr:to>
      <xdr:col>3</xdr:col>
      <xdr:colOff>841328</xdr:colOff>
      <xdr:row>43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135255</xdr:rowOff>
    </xdr:from>
    <xdr:to>
      <xdr:col>3</xdr:col>
      <xdr:colOff>838387</xdr:colOff>
      <xdr:row>45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45</xdr:row>
      <xdr:rowOff>43919</xdr:rowOff>
    </xdr:from>
    <xdr:to>
      <xdr:col>11</xdr:col>
      <xdr:colOff>382439</xdr:colOff>
      <xdr:row>45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61874</xdr:rowOff>
    </xdr:from>
    <xdr:to>
      <xdr:col>3</xdr:col>
      <xdr:colOff>841328</xdr:colOff>
      <xdr:row>42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44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196319</xdr:rowOff>
    </xdr:from>
    <xdr:to>
      <xdr:col>11</xdr:col>
      <xdr:colOff>534839</xdr:colOff>
      <xdr:row>45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115214</xdr:rowOff>
    </xdr:from>
    <xdr:to>
      <xdr:col>11</xdr:col>
      <xdr:colOff>535400</xdr:colOff>
      <xdr:row>47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44</xdr:row>
      <xdr:rowOff>91440</xdr:rowOff>
    </xdr:from>
    <xdr:to>
      <xdr:col>11</xdr:col>
      <xdr:colOff>538008</xdr:colOff>
      <xdr:row>44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5819</xdr:rowOff>
    </xdr:from>
    <xdr:to>
      <xdr:col>12</xdr:col>
      <xdr:colOff>77639</xdr:colOff>
      <xdr:row>46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48</xdr:row>
      <xdr:rowOff>84734</xdr:rowOff>
    </xdr:from>
    <xdr:to>
      <xdr:col>12</xdr:col>
      <xdr:colOff>78200</xdr:colOff>
      <xdr:row>48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158219</xdr:rowOff>
    </xdr:from>
    <xdr:to>
      <xdr:col>12</xdr:col>
      <xdr:colOff>230039</xdr:colOff>
      <xdr:row>48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49</xdr:row>
      <xdr:rowOff>54254</xdr:rowOff>
    </xdr:from>
    <xdr:to>
      <xdr:col>12</xdr:col>
      <xdr:colOff>230600</xdr:colOff>
      <xdr:row>49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213360</xdr:rowOff>
    </xdr:from>
    <xdr:to>
      <xdr:col>12</xdr:col>
      <xdr:colOff>233208</xdr:colOff>
      <xdr:row>45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127739</xdr:rowOff>
    </xdr:from>
    <xdr:to>
      <xdr:col>12</xdr:col>
      <xdr:colOff>382439</xdr:colOff>
      <xdr:row>49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50</xdr:row>
      <xdr:rowOff>23774</xdr:rowOff>
    </xdr:from>
    <xdr:to>
      <xdr:col>12</xdr:col>
      <xdr:colOff>383000</xdr:colOff>
      <xdr:row>50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22860</xdr:rowOff>
    </xdr:from>
    <xdr:to>
      <xdr:col>12</xdr:col>
      <xdr:colOff>385608</xdr:colOff>
      <xdr:row>46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285767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44</xdr:row>
      <xdr:rowOff>104879</xdr:rowOff>
    </xdr:from>
    <xdr:to>
      <xdr:col>16</xdr:col>
      <xdr:colOff>77639</xdr:colOff>
      <xdr:row>45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50</xdr:row>
      <xdr:rowOff>56794</xdr:rowOff>
    </xdr:from>
    <xdr:to>
      <xdr:col>3</xdr:col>
      <xdr:colOff>820549</xdr:colOff>
      <xdr:row>50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49</xdr:row>
      <xdr:rowOff>60960</xdr:rowOff>
    </xdr:from>
    <xdr:to>
      <xdr:col>3</xdr:col>
      <xdr:colOff>817608</xdr:colOff>
      <xdr:row>49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45</xdr:row>
      <xdr:rowOff>74399</xdr:rowOff>
    </xdr:from>
    <xdr:to>
      <xdr:col>16</xdr:col>
      <xdr:colOff>230039</xdr:colOff>
      <xdr:row>45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46</xdr:row>
      <xdr:rowOff>153314</xdr:rowOff>
    </xdr:from>
    <xdr:to>
      <xdr:col>16</xdr:col>
      <xdr:colOff>230600</xdr:colOff>
      <xdr:row>47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46</xdr:row>
      <xdr:rowOff>152400</xdr:rowOff>
    </xdr:from>
    <xdr:to>
      <xdr:col>8</xdr:col>
      <xdr:colOff>825028</xdr:colOff>
      <xdr:row>47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46</xdr:row>
      <xdr:rowOff>43919</xdr:rowOff>
    </xdr:from>
    <xdr:to>
      <xdr:col>16</xdr:col>
      <xdr:colOff>382439</xdr:colOff>
      <xdr:row>46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47</xdr:row>
      <xdr:rowOff>122834</xdr:rowOff>
    </xdr:from>
    <xdr:to>
      <xdr:col>16</xdr:col>
      <xdr:colOff>383000</xdr:colOff>
      <xdr:row>48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44</xdr:row>
      <xdr:rowOff>160020</xdr:rowOff>
    </xdr:from>
    <xdr:to>
      <xdr:col>3</xdr:col>
      <xdr:colOff>817608</xdr:colOff>
      <xdr:row>45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47</xdr:row>
      <xdr:rowOff>13439</xdr:rowOff>
    </xdr:from>
    <xdr:to>
      <xdr:col>16</xdr:col>
      <xdr:colOff>534839</xdr:colOff>
      <xdr:row>47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48</xdr:row>
      <xdr:rowOff>92354</xdr:rowOff>
    </xdr:from>
    <xdr:to>
      <xdr:col>16</xdr:col>
      <xdr:colOff>535400</xdr:colOff>
      <xdr:row>48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46</xdr:row>
      <xdr:rowOff>63500</xdr:rowOff>
    </xdr:from>
    <xdr:to>
      <xdr:col>3</xdr:col>
      <xdr:colOff>817608</xdr:colOff>
      <xdr:row>46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47</xdr:row>
      <xdr:rowOff>165839</xdr:rowOff>
    </xdr:from>
    <xdr:to>
      <xdr:col>17</xdr:col>
      <xdr:colOff>77639</xdr:colOff>
      <xdr:row>48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49</xdr:row>
      <xdr:rowOff>61874</xdr:rowOff>
    </xdr:from>
    <xdr:to>
      <xdr:col>17</xdr:col>
      <xdr:colOff>78200</xdr:colOff>
      <xdr:row>49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47</xdr:row>
      <xdr:rowOff>60960</xdr:rowOff>
    </xdr:from>
    <xdr:to>
      <xdr:col>3</xdr:col>
      <xdr:colOff>817608</xdr:colOff>
      <xdr:row>47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48</xdr:row>
      <xdr:rowOff>135359</xdr:rowOff>
    </xdr:from>
    <xdr:to>
      <xdr:col>17</xdr:col>
      <xdr:colOff>230039</xdr:colOff>
      <xdr:row>49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50</xdr:row>
      <xdr:rowOff>31394</xdr:rowOff>
    </xdr:from>
    <xdr:to>
      <xdr:col>17</xdr:col>
      <xdr:colOff>230600</xdr:colOff>
      <xdr:row>50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45</xdr:row>
      <xdr:rowOff>64770</xdr:rowOff>
    </xdr:from>
    <xdr:to>
      <xdr:col>8</xdr:col>
      <xdr:colOff>825028</xdr:colOff>
      <xdr:row>45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49</xdr:row>
      <xdr:rowOff>104879</xdr:rowOff>
    </xdr:from>
    <xdr:to>
      <xdr:col>17</xdr:col>
      <xdr:colOff>382439</xdr:colOff>
      <xdr:row>50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51</xdr:row>
      <xdr:rowOff>914</xdr:rowOff>
    </xdr:from>
    <xdr:to>
      <xdr:col>17</xdr:col>
      <xdr:colOff>383000</xdr:colOff>
      <xdr:row>52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58420</xdr:rowOff>
    </xdr:from>
    <xdr:to>
      <xdr:col>8</xdr:col>
      <xdr:colOff>825028</xdr:colOff>
      <xdr:row>44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15</xdr:row>
      <xdr:rowOff>56794</xdr:rowOff>
    </xdr:from>
    <xdr:to>
      <xdr:col>3</xdr:col>
      <xdr:colOff>820549</xdr:colOff>
      <xdr:row>15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12</xdr:row>
      <xdr:rowOff>60960</xdr:rowOff>
    </xdr:from>
    <xdr:to>
      <xdr:col>3</xdr:col>
      <xdr:colOff>817608</xdr:colOff>
      <xdr:row>12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2"/>
  <sheetViews>
    <sheetView showGridLines="0" view="pageBreakPreview" zoomScale="60" zoomScaleNormal="100" workbookViewId="0">
      <selection activeCell="N12" sqref="N1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155</v>
      </c>
    </row>
    <row r="2" spans="1:10" ht="14.4" customHeight="1" x14ac:dyDescent="0.3">
      <c r="B2" s="166">
        <v>1</v>
      </c>
      <c r="C2" s="166"/>
      <c r="E2" s="134" t="s">
        <v>142</v>
      </c>
      <c r="F2" s="6"/>
      <c r="G2" s="6"/>
    </row>
    <row r="3" spans="1:10" ht="14.4" customHeight="1" x14ac:dyDescent="0.3">
      <c r="B3" s="166"/>
      <c r="C3" s="166"/>
      <c r="E3" s="135" t="s">
        <v>131</v>
      </c>
      <c r="F3" s="6"/>
      <c r="G3" s="6"/>
    </row>
    <row r="4" spans="1:10" ht="14.4" customHeight="1" x14ac:dyDescent="0.3">
      <c r="B4" s="166"/>
      <c r="C4" s="166"/>
      <c r="D4" s="69"/>
      <c r="E4" s="69"/>
    </row>
    <row r="5" spans="1:10" x14ac:dyDescent="0.3">
      <c r="E5" s="10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129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SUMIF(H$7:H$17,"=p",D$7:D$17)</f>
        <v>15</v>
      </c>
    </row>
    <row r="9" spans="1:10" x14ac:dyDescent="0.3">
      <c r="B9" s="59">
        <f t="shared" ref="B9:B17" si="0">B8+TIME(0,$D8,0)</f>
        <v>0.4236111111111111</v>
      </c>
      <c r="C9" s="59">
        <f t="shared" ref="C9:C17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SUMIF(H$7:H$17,"=t",D$7:D$17)</f>
        <v>35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30">
        <v>25</v>
      </c>
      <c r="E10" s="25" t="s">
        <v>118</v>
      </c>
      <c r="H10" t="s">
        <v>99</v>
      </c>
      <c r="I10" t="s">
        <v>100</v>
      </c>
      <c r="J10">
        <f>SUMIF(H$7:H$17,"=a",D$7:D$17)</f>
        <v>40</v>
      </c>
    </row>
    <row r="11" spans="1:10" x14ac:dyDescent="0.3">
      <c r="B11" s="59">
        <f t="shared" si="0"/>
        <v>0.4513888888888889</v>
      </c>
      <c r="C11" s="59">
        <f t="shared" si="1"/>
        <v>0.53472222222222221</v>
      </c>
      <c r="D11" s="131"/>
      <c r="E11" s="25"/>
      <c r="H11" t="s">
        <v>100</v>
      </c>
    </row>
    <row r="12" spans="1:10" x14ac:dyDescent="0.3">
      <c r="B12" s="127"/>
      <c r="C12" s="120"/>
      <c r="D12" s="130">
        <v>10</v>
      </c>
      <c r="E12" s="54" t="s">
        <v>152</v>
      </c>
      <c r="H12" t="s">
        <v>99</v>
      </c>
    </row>
    <row r="13" spans="1:10" x14ac:dyDescent="0.3">
      <c r="B13" s="128">
        <f>B11+TIME(0,$D11,0)</f>
        <v>0.4513888888888889</v>
      </c>
      <c r="C13" s="121">
        <f>C11+TIME(0,$D11,0)</f>
        <v>0.53472222222222221</v>
      </c>
      <c r="D13" s="132">
        <v>15</v>
      </c>
      <c r="E13" s="54" t="s">
        <v>153</v>
      </c>
      <c r="H13" t="s">
        <v>101</v>
      </c>
    </row>
    <row r="14" spans="1:10" ht="14.4" customHeight="1" x14ac:dyDescent="0.3">
      <c r="B14" s="129"/>
      <c r="C14" s="66"/>
      <c r="D14" s="133"/>
      <c r="E14" s="256" t="s">
        <v>158</v>
      </c>
      <c r="H14" t="s">
        <v>101</v>
      </c>
    </row>
    <row r="15" spans="1:10" ht="14.4" customHeight="1" x14ac:dyDescent="0.3">
      <c r="B15" s="129"/>
      <c r="C15" s="66"/>
      <c r="D15" s="133" t="s">
        <v>157</v>
      </c>
      <c r="E15" s="54" t="s">
        <v>156</v>
      </c>
    </row>
    <row r="16" spans="1:10" x14ac:dyDescent="0.3">
      <c r="B16" s="59">
        <f>B13+TIME(0,D13,0)</f>
        <v>0.46180555555555558</v>
      </c>
      <c r="C16" s="59">
        <f>C13+TIME(0,D13,0)</f>
        <v>0.54513888888888884</v>
      </c>
      <c r="D16" s="58">
        <v>5</v>
      </c>
      <c r="E16" s="25" t="s">
        <v>154</v>
      </c>
      <c r="H16" t="s">
        <v>100</v>
      </c>
    </row>
    <row r="17" spans="1:8" x14ac:dyDescent="0.3">
      <c r="B17" s="59">
        <f t="shared" si="0"/>
        <v>0.46527777777777779</v>
      </c>
      <c r="C17" s="59">
        <f t="shared" si="1"/>
        <v>0.54861111111111105</v>
      </c>
      <c r="D17" s="58">
        <v>10</v>
      </c>
      <c r="E17" s="25" t="s">
        <v>84</v>
      </c>
      <c r="H17" t="s">
        <v>100</v>
      </c>
    </row>
    <row r="18" spans="1:8" hidden="1" x14ac:dyDescent="0.3">
      <c r="C18" s="68" t="s">
        <v>14</v>
      </c>
      <c r="D18" s="10">
        <f>SUM(D7:D17)</f>
        <v>90</v>
      </c>
    </row>
    <row r="20" spans="1:8" x14ac:dyDescent="0.3">
      <c r="C20" s="6"/>
      <c r="D20" s="4"/>
      <c r="E20" s="4"/>
    </row>
    <row r="21" spans="1:8" ht="25.8" x14ac:dyDescent="0.5">
      <c r="C21" s="87"/>
      <c r="D21" s="88" t="s">
        <v>126</v>
      </c>
      <c r="E21" s="4"/>
    </row>
    <row r="22" spans="1:8" ht="18" x14ac:dyDescent="0.35">
      <c r="B22" s="257" t="s">
        <v>161</v>
      </c>
    </row>
    <row r="23" spans="1:8" x14ac:dyDescent="0.3">
      <c r="B23" s="258" t="s">
        <v>162</v>
      </c>
    </row>
    <row r="26" spans="1:8" x14ac:dyDescent="0.3">
      <c r="B26" s="166">
        <v>1</v>
      </c>
      <c r="C26" s="166"/>
      <c r="E26" s="2" t="s">
        <v>86</v>
      </c>
      <c r="F26" s="6"/>
      <c r="G26" s="6"/>
    </row>
    <row r="27" spans="1:8" x14ac:dyDescent="0.3">
      <c r="B27" s="166"/>
      <c r="C27" s="166"/>
      <c r="E27" s="8" t="s">
        <v>87</v>
      </c>
      <c r="F27" s="6"/>
      <c r="G27" s="6"/>
    </row>
    <row r="28" spans="1:8" ht="14.4" customHeight="1" x14ac:dyDescent="0.3">
      <c r="B28" s="166"/>
      <c r="C28" s="166"/>
      <c r="D28" s="69"/>
      <c r="E28" s="24" t="s">
        <v>2</v>
      </c>
    </row>
    <row r="29" spans="1:8" ht="14.4" customHeight="1" x14ac:dyDescent="0.3">
      <c r="A29" t="s">
        <v>112</v>
      </c>
    </row>
    <row r="30" spans="1:8" ht="14.4" customHeight="1" x14ac:dyDescent="0.3">
      <c r="A30" t="s">
        <v>113</v>
      </c>
      <c r="E30" s="10" t="s">
        <v>3</v>
      </c>
      <c r="H30" t="s">
        <v>98</v>
      </c>
    </row>
    <row r="31" spans="1:8" x14ac:dyDescent="0.3">
      <c r="B31" s="167" t="s">
        <v>4</v>
      </c>
      <c r="C31" s="167"/>
      <c r="D31" s="53" t="s">
        <v>5</v>
      </c>
      <c r="E31" s="13" t="s">
        <v>6</v>
      </c>
    </row>
    <row r="32" spans="1:8" x14ac:dyDescent="0.3">
      <c r="B32" s="59">
        <v>0.41666666666666669</v>
      </c>
      <c r="C32" s="59">
        <v>0.5</v>
      </c>
      <c r="D32" s="1">
        <v>5</v>
      </c>
      <c r="E32" s="54" t="s">
        <v>7</v>
      </c>
      <c r="H32" t="s">
        <v>100</v>
      </c>
    </row>
    <row r="33" spans="2:10" x14ac:dyDescent="0.3">
      <c r="B33" s="59">
        <f>B32+TIME(0,$D32,0)</f>
        <v>0.4201388888888889</v>
      </c>
      <c r="C33" s="59">
        <f>C32+TIME(0,$D32,0)</f>
        <v>0.50347222222222221</v>
      </c>
      <c r="D33" s="1">
        <v>5</v>
      </c>
      <c r="E33" s="54" t="s">
        <v>72</v>
      </c>
      <c r="H33" t="s">
        <v>100</v>
      </c>
    </row>
    <row r="34" spans="2:10" x14ac:dyDescent="0.3">
      <c r="B34" s="59">
        <f t="shared" ref="B34" si="2">B33+TIME(0,D33,0)</f>
        <v>0.4236111111111111</v>
      </c>
      <c r="C34" s="59">
        <f t="shared" ref="C34:C39" si="3">C33+TIME(0,$D33,0)</f>
        <v>0.50694444444444442</v>
      </c>
      <c r="D34" s="1">
        <v>15</v>
      </c>
      <c r="E34" s="54" t="s">
        <v>71</v>
      </c>
      <c r="H34" t="s">
        <v>100</v>
      </c>
    </row>
    <row r="35" spans="2:10" x14ac:dyDescent="0.3">
      <c r="B35" s="59">
        <f t="shared" ref="B35" si="4">B34+TIME(0,D34,0)</f>
        <v>0.43402777777777779</v>
      </c>
      <c r="C35" s="59">
        <f t="shared" si="3"/>
        <v>0.51736111111111105</v>
      </c>
      <c r="D35" s="1">
        <v>5</v>
      </c>
      <c r="E35" s="54" t="s">
        <v>120</v>
      </c>
      <c r="H35" t="s">
        <v>99</v>
      </c>
    </row>
    <row r="36" spans="2:10" x14ac:dyDescent="0.3">
      <c r="B36" s="62"/>
      <c r="C36" s="62"/>
      <c r="D36" s="10"/>
      <c r="E36" s="45"/>
    </row>
    <row r="37" spans="2:10" x14ac:dyDescent="0.3">
      <c r="D37" s="10"/>
      <c r="E37" s="46" t="s">
        <v>9</v>
      </c>
    </row>
    <row r="38" spans="2:10" x14ac:dyDescent="0.3">
      <c r="B38" s="59">
        <f>B35+TIME(0,D35,0)</f>
        <v>0.4375</v>
      </c>
      <c r="C38" s="59">
        <f>C35+TIME(0,$D35,0)</f>
        <v>0.52083333333333326</v>
      </c>
      <c r="D38" s="107">
        <v>5</v>
      </c>
      <c r="E38" s="47" t="s">
        <v>117</v>
      </c>
      <c r="H38" t="s">
        <v>99</v>
      </c>
    </row>
    <row r="39" spans="2:10" x14ac:dyDescent="0.3">
      <c r="B39" s="59">
        <f t="shared" ref="B39" si="5">B38+TIME(0,D38,0)</f>
        <v>0.44097222222222221</v>
      </c>
      <c r="C39" s="59">
        <f t="shared" si="3"/>
        <v>0.52430555555555547</v>
      </c>
      <c r="D39" s="1">
        <v>20</v>
      </c>
      <c r="E39" s="47" t="s">
        <v>118</v>
      </c>
      <c r="H39" t="s">
        <v>99</v>
      </c>
    </row>
    <row r="40" spans="2:10" x14ac:dyDescent="0.3">
      <c r="B40" s="62"/>
      <c r="C40" s="62"/>
      <c r="D40" s="10"/>
      <c r="E40" s="45"/>
      <c r="I40" t="s">
        <v>101</v>
      </c>
      <c r="J40">
        <f ca="1">SUMIF(H$32:H$50,"=p",D$32:D$49)</f>
        <v>45</v>
      </c>
    </row>
    <row r="41" spans="2:10" x14ac:dyDescent="0.3">
      <c r="B41" s="62"/>
      <c r="C41" s="62"/>
      <c r="D41" s="10"/>
      <c r="E41" s="4" t="s">
        <v>11</v>
      </c>
      <c r="I41" t="s">
        <v>99</v>
      </c>
      <c r="J41">
        <f>SUMIF(H$32:H$50,"=T",D$32:D$50)</f>
        <v>30</v>
      </c>
    </row>
    <row r="42" spans="2:10" s="79" customFormat="1" ht="14.4" customHeight="1" x14ac:dyDescent="0.3">
      <c r="B42" s="82">
        <f>B39+TIME(0,D39,0)</f>
        <v>0.4548611111111111</v>
      </c>
      <c r="C42" s="82">
        <f>C39+TIME(0,$D39,0)</f>
        <v>0.53819444444444431</v>
      </c>
      <c r="D42" s="108">
        <v>5</v>
      </c>
      <c r="E42" s="109" t="s">
        <v>119</v>
      </c>
      <c r="H42" s="79" t="s">
        <v>101</v>
      </c>
      <c r="I42" s="79" t="s">
        <v>100</v>
      </c>
      <c r="J42" s="79">
        <f>SUMIF(H$32:H$49,"=A",D$32:D$49)</f>
        <v>35</v>
      </c>
    </row>
    <row r="43" spans="2:10" s="79" customFormat="1" ht="14.4" customHeight="1" x14ac:dyDescent="0.3">
      <c r="B43" s="123"/>
      <c r="C43" s="123"/>
      <c r="D43" s="124"/>
      <c r="E43" s="124"/>
    </row>
    <row r="44" spans="2:10" s="79" customFormat="1" ht="14.4" customHeight="1" x14ac:dyDescent="0.3">
      <c r="B44" s="125"/>
      <c r="C44" s="125"/>
      <c r="D44" s="98"/>
      <c r="E44" s="98" t="s">
        <v>9</v>
      </c>
    </row>
    <row r="45" spans="2:10" s="79" customFormat="1" ht="44.4" customHeight="1" x14ac:dyDescent="0.3">
      <c r="B45" s="112">
        <f>B42+TIME(0,$D42,0)</f>
        <v>0.45833333333333331</v>
      </c>
      <c r="C45" s="112">
        <f>C42+TIME(0,$D42,0)</f>
        <v>0.54166666666666652</v>
      </c>
      <c r="D45" s="106">
        <v>40</v>
      </c>
      <c r="E45" s="105" t="s">
        <v>121</v>
      </c>
      <c r="H45" s="79" t="s">
        <v>101</v>
      </c>
    </row>
    <row r="46" spans="2:10" x14ac:dyDescent="0.3">
      <c r="B46" s="62"/>
      <c r="C46" s="64"/>
      <c r="D46" s="11"/>
      <c r="E46" s="4"/>
    </row>
    <row r="47" spans="2:10" x14ac:dyDescent="0.3">
      <c r="B47" s="62"/>
      <c r="C47" s="65"/>
      <c r="D47" s="14"/>
      <c r="E47" s="110" t="s">
        <v>11</v>
      </c>
    </row>
    <row r="48" spans="2:10" x14ac:dyDescent="0.3">
      <c r="B48" s="63">
        <f>B45+TIME(0,$D45,0)</f>
        <v>0.4861111111111111</v>
      </c>
      <c r="C48" s="63">
        <f>C45+TIME(0,$D45,0)</f>
        <v>0.56944444444444431</v>
      </c>
      <c r="D48" s="58">
        <v>5</v>
      </c>
      <c r="E48" s="40" t="s">
        <v>13</v>
      </c>
      <c r="H48" t="s">
        <v>100</v>
      </c>
    </row>
    <row r="49" spans="1:19" x14ac:dyDescent="0.3">
      <c r="B49" s="63">
        <f>B48+TIME(0,$D48,0)</f>
        <v>0.48958333333333331</v>
      </c>
      <c r="C49" s="57">
        <f>C48+TIME(0,$D48,0)</f>
        <v>0.57291666666666652</v>
      </c>
      <c r="D49" s="1">
        <v>5</v>
      </c>
      <c r="E49" s="54" t="s">
        <v>84</v>
      </c>
      <c r="H49" t="s">
        <v>100</v>
      </c>
    </row>
    <row r="50" spans="1:19" hidden="1" x14ac:dyDescent="0.3">
      <c r="C50" s="68" t="s">
        <v>14</v>
      </c>
      <c r="D50" s="10">
        <f>SUM(D32:D49)</f>
        <v>110</v>
      </c>
    </row>
    <row r="52" spans="1:19" x14ac:dyDescent="0.3">
      <c r="C52" s="6"/>
      <c r="D52" s="168" t="s">
        <v>88</v>
      </c>
      <c r="E52" s="168"/>
    </row>
    <row r="53" spans="1:19" x14ac:dyDescent="0.3">
      <c r="C53" s="6"/>
      <c r="D53" s="4"/>
      <c r="E53" s="4"/>
    </row>
    <row r="54" spans="1:19" ht="15" customHeight="1" x14ac:dyDescent="0.5">
      <c r="C54" s="87"/>
      <c r="D54" s="88" t="s">
        <v>122</v>
      </c>
      <c r="E54" s="4"/>
    </row>
    <row r="56" spans="1:19" s="86" customFormat="1" x14ac:dyDescent="0.3">
      <c r="B56" s="14"/>
      <c r="C56" s="14"/>
      <c r="I56"/>
      <c r="J56"/>
      <c r="K56" s="102" t="s">
        <v>85</v>
      </c>
      <c r="L56"/>
      <c r="M56"/>
      <c r="N56"/>
      <c r="O56"/>
      <c r="P56"/>
      <c r="Q56"/>
      <c r="R56"/>
      <c r="S56"/>
    </row>
    <row r="57" spans="1:19" x14ac:dyDescent="0.3">
      <c r="A57" s="85" t="s">
        <v>54</v>
      </c>
      <c r="K57" s="101">
        <v>0.41666666666666669</v>
      </c>
      <c r="L57" s="100">
        <v>10</v>
      </c>
    </row>
    <row r="58" spans="1:19" x14ac:dyDescent="0.3">
      <c r="A58" t="s">
        <v>55</v>
      </c>
      <c r="K58" s="67">
        <f>K57+TIME(0,L57,0)</f>
        <v>0.4236111111111111</v>
      </c>
    </row>
    <row r="59" spans="1:19" x14ac:dyDescent="0.3">
      <c r="A59" t="s">
        <v>56</v>
      </c>
    </row>
    <row r="60" spans="1:19" s="86" customFormat="1" x14ac:dyDescent="0.3">
      <c r="B60" s="14"/>
      <c r="C60" s="14"/>
    </row>
    <row r="61" spans="1:19" x14ac:dyDescent="0.3">
      <c r="A61" t="s">
        <v>116</v>
      </c>
    </row>
    <row r="62" spans="1:19" x14ac:dyDescent="0.3">
      <c r="B62" s="166">
        <v>1</v>
      </c>
      <c r="C62" s="166"/>
      <c r="E62" s="2" t="s">
        <v>86</v>
      </c>
      <c r="F62" s="6"/>
      <c r="G62" s="6"/>
    </row>
    <row r="63" spans="1:19" x14ac:dyDescent="0.3">
      <c r="B63" s="166"/>
      <c r="C63" s="166"/>
      <c r="E63" s="8" t="s">
        <v>87</v>
      </c>
      <c r="F63" s="6"/>
      <c r="G63" s="6"/>
    </row>
    <row r="64" spans="1:19" ht="14.4" customHeight="1" x14ac:dyDescent="0.3">
      <c r="B64" s="166"/>
      <c r="C64" s="166"/>
      <c r="D64" s="69"/>
      <c r="E64" s="24" t="s">
        <v>2</v>
      </c>
    </row>
    <row r="65" spans="1:12" ht="14.4" customHeight="1" x14ac:dyDescent="0.3">
      <c r="A65" t="s">
        <v>112</v>
      </c>
    </row>
    <row r="66" spans="1:12" ht="14.4" customHeight="1" x14ac:dyDescent="0.3">
      <c r="A66" t="s">
        <v>113</v>
      </c>
      <c r="E66" s="10" t="s">
        <v>3</v>
      </c>
      <c r="H66" t="s">
        <v>98</v>
      </c>
    </row>
    <row r="67" spans="1:12" x14ac:dyDescent="0.3">
      <c r="B67" s="167" t="s">
        <v>4</v>
      </c>
      <c r="C67" s="167"/>
      <c r="D67" s="53" t="s">
        <v>5</v>
      </c>
      <c r="E67" s="13" t="s">
        <v>6</v>
      </c>
    </row>
    <row r="68" spans="1:12" x14ac:dyDescent="0.3">
      <c r="B68" s="59">
        <v>0.41666666666666669</v>
      </c>
      <c r="C68" s="59">
        <v>0.5</v>
      </c>
      <c r="D68" s="1">
        <v>10</v>
      </c>
      <c r="E68" s="54" t="s">
        <v>7</v>
      </c>
      <c r="H68" t="s">
        <v>99</v>
      </c>
    </row>
    <row r="69" spans="1:12" x14ac:dyDescent="0.3">
      <c r="B69" s="59">
        <f>B68+TIME(0,$D68,0)</f>
        <v>0.4236111111111111</v>
      </c>
      <c r="C69" s="59">
        <f>C68+TIME(0,$D68,0)</f>
        <v>0.50694444444444442</v>
      </c>
      <c r="D69" s="1">
        <v>10</v>
      </c>
      <c r="E69" s="54" t="s">
        <v>72</v>
      </c>
      <c r="H69" t="s">
        <v>100</v>
      </c>
    </row>
    <row r="70" spans="1:12" x14ac:dyDescent="0.3">
      <c r="B70" s="59">
        <f t="shared" ref="B70:B71" si="6">B69+TIME(0,D69,0)</f>
        <v>0.43055555555555552</v>
      </c>
      <c r="C70" s="59">
        <f t="shared" ref="C70:C71" si="7">C69+TIME(0,$D69,0)</f>
        <v>0.51388888888888884</v>
      </c>
      <c r="D70" s="1">
        <v>15</v>
      </c>
      <c r="E70" s="54" t="s">
        <v>71</v>
      </c>
      <c r="H70" t="s">
        <v>100</v>
      </c>
    </row>
    <row r="71" spans="1:12" x14ac:dyDescent="0.3">
      <c r="B71" s="59">
        <f t="shared" si="6"/>
        <v>0.44097222222222221</v>
      </c>
      <c r="C71" s="59">
        <f t="shared" si="7"/>
        <v>0.52430555555555547</v>
      </c>
      <c r="D71" s="43">
        <v>5</v>
      </c>
      <c r="E71" s="42" t="s">
        <v>92</v>
      </c>
      <c r="H71" t="s">
        <v>99</v>
      </c>
      <c r="L71" s="60"/>
    </row>
    <row r="72" spans="1:12" x14ac:dyDescent="0.3">
      <c r="B72" s="62"/>
      <c r="C72" s="62"/>
      <c r="D72" s="10"/>
      <c r="E72" s="45"/>
      <c r="I72" t="s">
        <v>101</v>
      </c>
      <c r="J72">
        <f>SUMIF(H$68:H$80,"=p",D$68:D$80)</f>
        <v>50</v>
      </c>
    </row>
    <row r="73" spans="1:12" x14ac:dyDescent="0.3">
      <c r="B73" s="62"/>
      <c r="C73" s="62"/>
      <c r="D73" s="10"/>
      <c r="E73" s="46" t="s">
        <v>9</v>
      </c>
      <c r="I73" t="s">
        <v>99</v>
      </c>
      <c r="J73">
        <f>SUMIF(H$68:H$80,"=T",D$68:D$80)</f>
        <v>15</v>
      </c>
    </row>
    <row r="74" spans="1:12" x14ac:dyDescent="0.3">
      <c r="B74" s="63">
        <f>B71+TIME(0,$D71,0)</f>
        <v>0.44444444444444442</v>
      </c>
      <c r="C74" s="63">
        <f>C71+TIME(0,$D71,0)</f>
        <v>0.52777777777777768</v>
      </c>
      <c r="D74" s="44">
        <v>30</v>
      </c>
      <c r="E74" s="47" t="s">
        <v>93</v>
      </c>
      <c r="H74" t="s">
        <v>101</v>
      </c>
      <c r="I74" t="s">
        <v>100</v>
      </c>
      <c r="J74">
        <f>SUMIF(H$68:H$80,"=A",D$68:D$80)</f>
        <v>45</v>
      </c>
    </row>
    <row r="75" spans="1:12" x14ac:dyDescent="0.3">
      <c r="B75" s="63">
        <f>B74+TIME(0,$D74,0)</f>
        <v>0.46527777777777773</v>
      </c>
      <c r="C75" s="63">
        <f>C74+TIME(0,$D74,0)</f>
        <v>0.54861111111111105</v>
      </c>
      <c r="D75" s="1">
        <v>20</v>
      </c>
      <c r="E75" s="47" t="s">
        <v>57</v>
      </c>
      <c r="H75" t="s">
        <v>101</v>
      </c>
    </row>
    <row r="76" spans="1:12" x14ac:dyDescent="0.3">
      <c r="B76" s="62"/>
      <c r="C76" s="64"/>
      <c r="D76" s="11"/>
      <c r="E76" s="4"/>
    </row>
    <row r="77" spans="1:12" x14ac:dyDescent="0.3">
      <c r="B77" s="62"/>
      <c r="C77" s="65"/>
      <c r="D77" s="14"/>
      <c r="E77" s="4" t="s">
        <v>11</v>
      </c>
    </row>
    <row r="78" spans="1:12" x14ac:dyDescent="0.3">
      <c r="B78" s="63">
        <f>B75+TIME(0,$D75,0)</f>
        <v>0.47916666666666663</v>
      </c>
      <c r="C78" s="63">
        <f>C75+TIME(0,$D75,0)</f>
        <v>0.56249999999999989</v>
      </c>
      <c r="D78" s="58">
        <v>10</v>
      </c>
      <c r="E78" s="39" t="s">
        <v>12</v>
      </c>
      <c r="H78" t="s">
        <v>100</v>
      </c>
    </row>
    <row r="79" spans="1:12" x14ac:dyDescent="0.3">
      <c r="B79" s="63">
        <f>B78+TIME(0,$D78,0)</f>
        <v>0.48611111111111105</v>
      </c>
      <c r="C79" s="63">
        <f>C78+TIME(0,$D78,0)</f>
        <v>0.56944444444444431</v>
      </c>
      <c r="D79" s="1">
        <v>5</v>
      </c>
      <c r="E79" s="40" t="s">
        <v>13</v>
      </c>
      <c r="H79" t="s">
        <v>100</v>
      </c>
    </row>
    <row r="80" spans="1:12" x14ac:dyDescent="0.3">
      <c r="B80" s="63">
        <f>B79+TIME(0,$D79,0)</f>
        <v>0.48958333333333326</v>
      </c>
      <c r="C80" s="63">
        <f>C79+TIME(0,$D79,0)</f>
        <v>0.57291666666666652</v>
      </c>
      <c r="D80" s="1">
        <v>5</v>
      </c>
      <c r="E80" s="54" t="s">
        <v>84</v>
      </c>
      <c r="H80" t="s">
        <v>100</v>
      </c>
    </row>
    <row r="81" spans="1:6" hidden="1" x14ac:dyDescent="0.3">
      <c r="C81" s="68" t="s">
        <v>14</v>
      </c>
      <c r="D81" s="10">
        <f>SUM(D68:D80)</f>
        <v>110</v>
      </c>
    </row>
    <row r="83" spans="1:6" x14ac:dyDescent="0.3">
      <c r="C83" s="6"/>
      <c r="D83" s="168" t="s">
        <v>88</v>
      </c>
      <c r="E83" s="168"/>
    </row>
    <row r="84" spans="1:6" x14ac:dyDescent="0.3">
      <c r="C84" s="6"/>
      <c r="D84" s="4"/>
      <c r="E84" s="4"/>
    </row>
    <row r="85" spans="1:6" ht="15" customHeight="1" x14ac:dyDescent="0.5">
      <c r="C85" s="87"/>
      <c r="D85" s="88" t="s">
        <v>66</v>
      </c>
      <c r="E85" s="4"/>
    </row>
    <row r="86" spans="1:6" s="86" customFormat="1" x14ac:dyDescent="0.3">
      <c r="B86" s="14"/>
      <c r="C86" s="14"/>
    </row>
    <row r="87" spans="1:6" x14ac:dyDescent="0.3">
      <c r="A87" t="s">
        <v>73</v>
      </c>
    </row>
    <row r="89" spans="1:6" ht="14.4" customHeight="1" x14ac:dyDescent="0.3"/>
    <row r="90" spans="1:6" ht="14.4" customHeight="1" x14ac:dyDescent="0.3">
      <c r="B90" s="166">
        <v>1</v>
      </c>
      <c r="C90" s="166"/>
      <c r="E90" s="2" t="s">
        <v>0</v>
      </c>
      <c r="F90" s="6"/>
    </row>
    <row r="91" spans="1:6" ht="14.4" customHeight="1" x14ac:dyDescent="0.3">
      <c r="B91" s="166"/>
      <c r="C91" s="166"/>
      <c r="E91" s="8" t="s">
        <v>1</v>
      </c>
      <c r="F91" s="6"/>
    </row>
    <row r="92" spans="1:6" x14ac:dyDescent="0.3">
      <c r="B92" s="166"/>
      <c r="C92" s="166"/>
      <c r="D92" s="69"/>
      <c r="E92" s="24" t="s">
        <v>2</v>
      </c>
    </row>
    <row r="94" spans="1:6" x14ac:dyDescent="0.3">
      <c r="E94" s="10" t="s">
        <v>3</v>
      </c>
    </row>
    <row r="95" spans="1:6" x14ac:dyDescent="0.3">
      <c r="B95" s="167" t="s">
        <v>4</v>
      </c>
      <c r="C95" s="167"/>
      <c r="D95" s="53" t="s">
        <v>5</v>
      </c>
      <c r="E95" s="13" t="s">
        <v>6</v>
      </c>
    </row>
    <row r="96" spans="1:6" x14ac:dyDescent="0.3">
      <c r="B96" s="59">
        <v>0.41666666666666669</v>
      </c>
      <c r="C96" s="59">
        <v>0.5</v>
      </c>
      <c r="D96" s="1">
        <v>10</v>
      </c>
      <c r="E96" s="54" t="s">
        <v>7</v>
      </c>
    </row>
    <row r="97" spans="2:5" x14ac:dyDescent="0.3">
      <c r="B97" s="59">
        <v>0.43055555555555558</v>
      </c>
      <c r="C97" s="59">
        <v>0.52083333333333337</v>
      </c>
      <c r="D97" s="1">
        <v>20</v>
      </c>
      <c r="E97" s="54" t="s">
        <v>77</v>
      </c>
    </row>
    <row r="98" spans="2:5" x14ac:dyDescent="0.3">
      <c r="B98" s="59">
        <v>0.4375</v>
      </c>
      <c r="C98" s="59">
        <v>0.52777777777777779</v>
      </c>
      <c r="D98" s="1">
        <v>10</v>
      </c>
      <c r="E98" s="54" t="s">
        <v>78</v>
      </c>
    </row>
    <row r="99" spans="2:5" x14ac:dyDescent="0.3">
      <c r="B99" s="59">
        <v>0.4513888888888889</v>
      </c>
      <c r="C99" s="61">
        <v>4.1666666666666664E-2</v>
      </c>
      <c r="D99" s="43">
        <v>5</v>
      </c>
      <c r="E99" s="42" t="s">
        <v>8</v>
      </c>
    </row>
    <row r="100" spans="2:5" x14ac:dyDescent="0.3">
      <c r="B100" s="62"/>
      <c r="C100" s="62"/>
      <c r="D100" s="10"/>
      <c r="E100" s="45"/>
    </row>
    <row r="101" spans="2:5" x14ac:dyDescent="0.3">
      <c r="B101" s="62"/>
      <c r="C101" s="62"/>
      <c r="D101" s="10"/>
      <c r="E101" s="46" t="s">
        <v>9</v>
      </c>
    </row>
    <row r="102" spans="2:5" x14ac:dyDescent="0.3">
      <c r="B102" s="63">
        <v>0.4548611111111111</v>
      </c>
      <c r="C102" s="63">
        <v>4.5138888888888888E-2</v>
      </c>
      <c r="D102" s="44">
        <v>30</v>
      </c>
      <c r="E102" s="47" t="s">
        <v>10</v>
      </c>
    </row>
    <row r="103" spans="2:5" x14ac:dyDescent="0.3">
      <c r="B103" s="63">
        <v>0.47569444444444442</v>
      </c>
      <c r="C103" s="59">
        <v>6.5972222222222224E-2</v>
      </c>
      <c r="D103" s="1">
        <v>20</v>
      </c>
      <c r="E103" s="47" t="s">
        <v>57</v>
      </c>
    </row>
    <row r="104" spans="2:5" x14ac:dyDescent="0.3">
      <c r="B104" s="62"/>
      <c r="C104" s="64"/>
      <c r="D104" s="11"/>
      <c r="E104" s="4"/>
    </row>
    <row r="105" spans="2:5" x14ac:dyDescent="0.3">
      <c r="B105" s="62"/>
      <c r="C105" s="65"/>
      <c r="D105" s="14"/>
      <c r="E105" s="4" t="s">
        <v>11</v>
      </c>
    </row>
    <row r="106" spans="2:5" x14ac:dyDescent="0.3">
      <c r="B106" s="63">
        <v>0.48958333333333331</v>
      </c>
      <c r="C106" s="59">
        <v>7.9861111111111105E-2</v>
      </c>
      <c r="D106" s="58">
        <v>10</v>
      </c>
      <c r="E106" s="39" t="s">
        <v>12</v>
      </c>
    </row>
    <row r="107" spans="2:5" x14ac:dyDescent="0.3">
      <c r="B107" s="63">
        <v>0.49652777777777773</v>
      </c>
      <c r="C107" s="59">
        <v>8.6805555555555566E-2</v>
      </c>
      <c r="D107" s="1">
        <v>5</v>
      </c>
      <c r="E107" s="40" t="s">
        <v>13</v>
      </c>
    </row>
    <row r="108" spans="2:5" x14ac:dyDescent="0.3">
      <c r="C108" s="68" t="s">
        <v>14</v>
      </c>
      <c r="D108" s="10">
        <f>SUM(D96:D107)</f>
        <v>110</v>
      </c>
    </row>
    <row r="110" spans="2:5" x14ac:dyDescent="0.3">
      <c r="C110" s="6"/>
      <c r="D110" s="168" t="s">
        <v>24</v>
      </c>
      <c r="E110" s="168"/>
    </row>
    <row r="111" spans="2:5" x14ac:dyDescent="0.3">
      <c r="C111" s="6"/>
      <c r="D111" s="4"/>
      <c r="E111" s="4"/>
    </row>
    <row r="112" spans="2:5" ht="25.8" x14ac:dyDescent="0.5">
      <c r="C112" s="87"/>
      <c r="D112" s="88" t="s">
        <v>66</v>
      </c>
      <c r="E112" s="4"/>
    </row>
  </sheetData>
  <mergeCells count="11">
    <mergeCell ref="B2:C4"/>
    <mergeCell ref="B6:C6"/>
    <mergeCell ref="D110:E110"/>
    <mergeCell ref="D83:E83"/>
    <mergeCell ref="B67:C67"/>
    <mergeCell ref="D52:E52"/>
    <mergeCell ref="B26:C28"/>
    <mergeCell ref="B31:C31"/>
    <mergeCell ref="B62:C64"/>
    <mergeCell ref="B90:C92"/>
    <mergeCell ref="B95:C9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B194-8D89-4B4B-ADC2-AB1751C4FFB3}">
  <dimension ref="A1:N74"/>
  <sheetViews>
    <sheetView showGridLines="0" view="pageBreakPreview" zoomScale="60" zoomScaleNormal="100" workbookViewId="0">
      <selection activeCell="E25" sqref="E2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155</v>
      </c>
      <c r="G1"/>
      <c r="H1"/>
    </row>
    <row r="2" spans="1:14" x14ac:dyDescent="0.3">
      <c r="B2" s="166">
        <v>10</v>
      </c>
      <c r="C2" s="166"/>
      <c r="E2" s="134" t="s">
        <v>142</v>
      </c>
      <c r="F2" s="6"/>
      <c r="G2" s="6"/>
      <c r="H2"/>
    </row>
    <row r="3" spans="1:14" x14ac:dyDescent="0.3">
      <c r="B3" s="166"/>
      <c r="C3" s="166"/>
      <c r="E3" s="135" t="s">
        <v>131</v>
      </c>
      <c r="F3" s="6"/>
      <c r="G3" s="6"/>
      <c r="H3"/>
    </row>
    <row r="4" spans="1:14" x14ac:dyDescent="0.3">
      <c r="B4" s="166"/>
      <c r="C4" s="166"/>
      <c r="D4" s="69"/>
      <c r="E4" s="69"/>
      <c r="F4" s="83"/>
      <c r="G4" s="83"/>
      <c r="H4"/>
    </row>
    <row r="6" spans="1:14" x14ac:dyDescent="0.3">
      <c r="B6" s="167" t="s">
        <v>4</v>
      </c>
      <c r="C6" s="167"/>
      <c r="D6" s="53" t="s">
        <v>5</v>
      </c>
      <c r="E6" s="13" t="s">
        <v>6</v>
      </c>
      <c r="F6" s="12"/>
      <c r="G6" s="236" t="s">
        <v>4</v>
      </c>
      <c r="H6" s="237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15" t="s">
        <v>43</v>
      </c>
      <c r="C8" s="216"/>
      <c r="D8" s="216"/>
      <c r="E8" s="217"/>
      <c r="F8" s="10"/>
      <c r="G8" s="215" t="s">
        <v>44</v>
      </c>
      <c r="H8" s="216"/>
      <c r="I8" s="216"/>
      <c r="J8" s="217"/>
    </row>
    <row r="9" spans="1:14" x14ac:dyDescent="0.3">
      <c r="B9" s="218">
        <v>0.41666666666666669</v>
      </c>
      <c r="C9" s="218">
        <v>0.5</v>
      </c>
      <c r="D9" s="243">
        <v>60</v>
      </c>
      <c r="E9" s="241" t="s">
        <v>151</v>
      </c>
      <c r="F9" s="10"/>
      <c r="G9" s="82">
        <v>0.41666666666666669</v>
      </c>
      <c r="H9" s="82">
        <v>0.5</v>
      </c>
      <c r="I9" s="1">
        <v>30</v>
      </c>
      <c r="J9" s="147" t="s">
        <v>134</v>
      </c>
      <c r="L9" t="s">
        <v>101</v>
      </c>
      <c r="M9" t="s">
        <v>101</v>
      </c>
      <c r="N9">
        <f ca="1">SUMIF(L$43:L$50,"=p",D$43:D$49)</f>
        <v>90</v>
      </c>
    </row>
    <row r="10" spans="1:14" x14ac:dyDescent="0.3">
      <c r="B10" s="219"/>
      <c r="C10" s="219"/>
      <c r="D10" s="244"/>
      <c r="E10" s="242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SUMIF(L$43:L$50,"=T",D$43:D$49)</f>
        <v>15</v>
      </c>
    </row>
    <row r="11" spans="1:14" x14ac:dyDescent="0.3">
      <c r="B11" s="82">
        <f>B9+TIME(0,D9,0)</f>
        <v>0.45833333333333337</v>
      </c>
      <c r="C11" s="82">
        <f>C9+TIME(0,D9,0)</f>
        <v>0.54166666666666663</v>
      </c>
      <c r="D11" s="1">
        <v>30</v>
      </c>
      <c r="E11" s="147" t="s">
        <v>134</v>
      </c>
      <c r="F11" s="10"/>
      <c r="G11" s="234">
        <f>G10+TIME(0,I10,0)</f>
        <v>0.44791666666666669</v>
      </c>
      <c r="H11" s="234">
        <f>H10+TIME(0,I10,0)</f>
        <v>0.53125</v>
      </c>
      <c r="I11" s="240">
        <v>60</v>
      </c>
      <c r="J11" s="241" t="s">
        <v>151</v>
      </c>
      <c r="L11" t="s">
        <v>101</v>
      </c>
      <c r="M11" t="s">
        <v>100</v>
      </c>
      <c r="N11">
        <f ca="1">SUMIF(L$43:L$50,"=A",D$43:D$49)</f>
        <v>5</v>
      </c>
    </row>
    <row r="12" spans="1:14" x14ac:dyDescent="0.3">
      <c r="B12" s="82">
        <f>B11+TIME(0,D11,0)</f>
        <v>0.47916666666666669</v>
      </c>
      <c r="C12" s="82">
        <f>C11+TIME(0,D11,0)</f>
        <v>0.5625</v>
      </c>
      <c r="D12" s="1">
        <v>15</v>
      </c>
      <c r="E12" s="149" t="s">
        <v>83</v>
      </c>
      <c r="F12" s="10"/>
      <c r="G12" s="235"/>
      <c r="H12" s="235"/>
      <c r="I12" s="240"/>
      <c r="J12" s="242"/>
      <c r="L12" t="s">
        <v>99</v>
      </c>
    </row>
    <row r="13" spans="1:14" x14ac:dyDescent="0.3">
      <c r="B13" s="165"/>
      <c r="C13" s="165"/>
      <c r="D13" s="92"/>
      <c r="E13" s="92"/>
      <c r="F13" s="14"/>
      <c r="G13" s="164"/>
      <c r="H13" s="164"/>
      <c r="I13" s="97"/>
      <c r="J13" s="98"/>
    </row>
    <row r="14" spans="1:14" x14ac:dyDescent="0.3">
      <c r="B14" s="82">
        <f>B12+TIME(0,D12,0)</f>
        <v>0.48958333333333337</v>
      </c>
      <c r="C14" s="82">
        <f>C12+TIME(0,D12,0)</f>
        <v>0.57291666666666663</v>
      </c>
      <c r="D14" s="1">
        <v>5</v>
      </c>
      <c r="E14" s="190" t="s">
        <v>84</v>
      </c>
      <c r="F14" s="191"/>
      <c r="G14" s="191"/>
      <c r="H14" s="191"/>
      <c r="I14" s="191"/>
      <c r="J14" s="192"/>
      <c r="L14" t="s">
        <v>100</v>
      </c>
    </row>
    <row r="15" spans="1:14" hidden="1" x14ac:dyDescent="0.3">
      <c r="C15" s="68" t="s">
        <v>14</v>
      </c>
      <c r="D15" s="10">
        <f>SUM(D9:D14)</f>
        <v>110</v>
      </c>
      <c r="I15" s="10" t="e">
        <f>SUM(I9:I14)+#REF!+D14</f>
        <v>#REF!</v>
      </c>
    </row>
    <row r="16" spans="1:14" x14ac:dyDescent="0.3">
      <c r="E16" s="180"/>
      <c r="F16" s="180"/>
      <c r="G16" s="180"/>
      <c r="H16" s="180"/>
      <c r="I16" s="180"/>
      <c r="J16" s="180"/>
    </row>
    <row r="17" spans="5:8" x14ac:dyDescent="0.3">
      <c r="E17" t="s">
        <v>25</v>
      </c>
    </row>
    <row r="18" spans="5:8" x14ac:dyDescent="0.3">
      <c r="E18" t="s">
        <v>26</v>
      </c>
    </row>
    <row r="19" spans="5:8" x14ac:dyDescent="0.3">
      <c r="G19"/>
      <c r="H19"/>
    </row>
    <row r="20" spans="5:8" x14ac:dyDescent="0.3">
      <c r="G20"/>
      <c r="H20"/>
    </row>
    <row r="21" spans="5:8" x14ac:dyDescent="0.3">
      <c r="G21"/>
      <c r="H21"/>
    </row>
    <row r="22" spans="5:8" x14ac:dyDescent="0.3">
      <c r="G22"/>
      <c r="H22"/>
    </row>
    <row r="23" spans="5:8" x14ac:dyDescent="0.3">
      <c r="G23"/>
      <c r="H23"/>
    </row>
    <row r="24" spans="5:8" x14ac:dyDescent="0.3">
      <c r="G24"/>
      <c r="H24"/>
    </row>
    <row r="25" spans="5:8" x14ac:dyDescent="0.3">
      <c r="G25"/>
      <c r="H25"/>
    </row>
    <row r="26" spans="5:8" x14ac:dyDescent="0.3">
      <c r="G26"/>
      <c r="H26"/>
    </row>
    <row r="27" spans="5:8" x14ac:dyDescent="0.3">
      <c r="G27"/>
      <c r="H27"/>
    </row>
    <row r="28" spans="5:8" x14ac:dyDescent="0.3">
      <c r="G28"/>
      <c r="H28"/>
    </row>
    <row r="29" spans="5:8" x14ac:dyDescent="0.3">
      <c r="G29"/>
      <c r="H29"/>
    </row>
    <row r="30" spans="5:8" x14ac:dyDescent="0.3">
      <c r="G30"/>
      <c r="H30"/>
    </row>
    <row r="31" spans="5:8" x14ac:dyDescent="0.3">
      <c r="G31"/>
      <c r="H31"/>
    </row>
    <row r="32" spans="5:8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6" spans="2:14" x14ac:dyDescent="0.3">
      <c r="B36" s="166">
        <v>8</v>
      </c>
      <c r="C36" s="166"/>
      <c r="D36" s="2" t="s">
        <v>86</v>
      </c>
      <c r="E36" s="2"/>
      <c r="F36" s="6"/>
      <c r="G36" s="6"/>
      <c r="H36"/>
    </row>
    <row r="37" spans="2:14" x14ac:dyDescent="0.3">
      <c r="B37" s="166"/>
      <c r="C37" s="166"/>
      <c r="D37" s="8" t="s">
        <v>87</v>
      </c>
      <c r="E37" s="8"/>
      <c r="F37" s="6"/>
      <c r="G37" s="6"/>
      <c r="H37"/>
    </row>
    <row r="38" spans="2:14" x14ac:dyDescent="0.3">
      <c r="B38" s="166"/>
      <c r="C38" s="166"/>
      <c r="D38" s="24" t="s">
        <v>2</v>
      </c>
      <c r="E38" s="24"/>
      <c r="F38" s="83"/>
      <c r="G38" s="83"/>
      <c r="H38"/>
    </row>
    <row r="40" spans="2:14" x14ac:dyDescent="0.3">
      <c r="B40" s="167" t="s">
        <v>4</v>
      </c>
      <c r="C40" s="167"/>
      <c r="D40" s="53" t="s">
        <v>5</v>
      </c>
      <c r="E40" s="13" t="s">
        <v>6</v>
      </c>
      <c r="F40" s="12"/>
      <c r="G40" s="236" t="s">
        <v>4</v>
      </c>
      <c r="H40" s="237"/>
      <c r="I40" s="53" t="s">
        <v>5</v>
      </c>
      <c r="J40" s="13" t="s">
        <v>6</v>
      </c>
      <c r="L40" t="s">
        <v>98</v>
      </c>
    </row>
    <row r="41" spans="2:14" x14ac:dyDescent="0.3">
      <c r="C41" s="11"/>
      <c r="D41" s="11"/>
      <c r="E41" s="7"/>
      <c r="F41" s="4"/>
      <c r="G41" s="7"/>
      <c r="H41" s="7"/>
      <c r="I41" s="7"/>
      <c r="J41" s="7"/>
    </row>
    <row r="42" spans="2:14" x14ac:dyDescent="0.3">
      <c r="B42" s="245" t="s">
        <v>43</v>
      </c>
      <c r="C42" s="246"/>
      <c r="D42" s="246"/>
      <c r="E42" s="247"/>
      <c r="F42" s="10"/>
      <c r="G42" s="245" t="s">
        <v>44</v>
      </c>
      <c r="H42" s="246"/>
      <c r="I42" s="246"/>
      <c r="J42" s="247"/>
    </row>
    <row r="43" spans="2:14" x14ac:dyDescent="0.3">
      <c r="B43" s="218">
        <v>0.41666666666666669</v>
      </c>
      <c r="C43" s="218">
        <v>0.5</v>
      </c>
      <c r="D43" s="243">
        <v>45</v>
      </c>
      <c r="E43" s="251" t="s">
        <v>45</v>
      </c>
      <c r="F43" s="4"/>
      <c r="G43" s="82">
        <v>0.41666666666666669</v>
      </c>
      <c r="H43" s="82">
        <v>0.5</v>
      </c>
      <c r="I43" s="1">
        <v>30</v>
      </c>
      <c r="J43" s="26" t="s">
        <v>46</v>
      </c>
      <c r="L43" t="s">
        <v>101</v>
      </c>
    </row>
    <row r="44" spans="2:14" x14ac:dyDescent="0.3">
      <c r="B44" s="219"/>
      <c r="C44" s="219"/>
      <c r="D44" s="244"/>
      <c r="E44" s="252"/>
      <c r="F44" s="4"/>
      <c r="G44" s="9">
        <f>G43+TIME(0,I43,0)</f>
        <v>0.4375</v>
      </c>
      <c r="H44" s="9">
        <f>H43+TIME(0,I43,0)</f>
        <v>0.52083333333333337</v>
      </c>
      <c r="I44" s="1">
        <v>15</v>
      </c>
      <c r="J44" s="26" t="s">
        <v>83</v>
      </c>
    </row>
    <row r="45" spans="2:14" x14ac:dyDescent="0.3">
      <c r="B45" s="82">
        <f>B43+TIME(0,D43,0)</f>
        <v>0.44791666666666669</v>
      </c>
      <c r="C45" s="82">
        <f>C43+TIME(0,D43,0)</f>
        <v>0.53125</v>
      </c>
      <c r="D45" s="1">
        <v>30</v>
      </c>
      <c r="E45" s="25" t="s">
        <v>46</v>
      </c>
      <c r="F45" s="4"/>
      <c r="G45" s="234">
        <f>G44+TIME(0,I44,0)</f>
        <v>0.44791666666666669</v>
      </c>
      <c r="H45" s="234">
        <f>H44+TIME(0,I44,0)</f>
        <v>0.53125</v>
      </c>
      <c r="I45" s="240">
        <v>45</v>
      </c>
      <c r="J45" s="251" t="s">
        <v>45</v>
      </c>
      <c r="L45" t="s">
        <v>101</v>
      </c>
    </row>
    <row r="46" spans="2:14" x14ac:dyDescent="0.3">
      <c r="B46" s="82">
        <f>B45+TIME(0,D45,0)</f>
        <v>0.46875</v>
      </c>
      <c r="C46" s="82">
        <f>C45+TIME(0,D45,0)</f>
        <v>0.55208333333333337</v>
      </c>
      <c r="D46" s="1">
        <v>15</v>
      </c>
      <c r="E46" s="26" t="s">
        <v>83</v>
      </c>
      <c r="F46" s="4"/>
      <c r="G46" s="235"/>
      <c r="H46" s="235"/>
      <c r="I46" s="240"/>
      <c r="J46" s="252"/>
      <c r="L46" t="s">
        <v>99</v>
      </c>
      <c r="M46" t="s">
        <v>101</v>
      </c>
      <c r="N46">
        <f ca="1">SUMIF(L$43:L$50,"=p",D$43:D$49)</f>
        <v>90</v>
      </c>
    </row>
    <row r="47" spans="2:14" x14ac:dyDescent="0.3">
      <c r="B47" s="95"/>
      <c r="C47" s="95"/>
      <c r="D47" s="92"/>
      <c r="E47" s="92"/>
      <c r="F47" s="14"/>
      <c r="G47" s="96"/>
      <c r="H47" s="96"/>
      <c r="I47" s="97"/>
      <c r="J47" s="98"/>
      <c r="M47" t="s">
        <v>99</v>
      </c>
      <c r="N47">
        <f ca="1">SUMIF(L$43:L$50,"=T",D$43:D$49)</f>
        <v>15</v>
      </c>
    </row>
    <row r="48" spans="2:14" x14ac:dyDescent="0.3">
      <c r="B48" s="9">
        <f>B46+TIME(0,D46,0)</f>
        <v>0.47916666666666669</v>
      </c>
      <c r="C48" s="9">
        <f>C46+TIME(0,D46,0)</f>
        <v>0.5625</v>
      </c>
      <c r="D48" s="1">
        <v>15</v>
      </c>
      <c r="E48" s="248" t="s">
        <v>64</v>
      </c>
      <c r="F48" s="249"/>
      <c r="G48" s="249"/>
      <c r="H48" s="249"/>
      <c r="I48" s="249"/>
      <c r="J48" s="250"/>
      <c r="L48" t="s">
        <v>101</v>
      </c>
      <c r="M48" t="s">
        <v>100</v>
      </c>
      <c r="N48">
        <f ca="1">SUMIF(L$43:L$50,"=A",D$43:D$49)</f>
        <v>5</v>
      </c>
    </row>
    <row r="49" spans="1:12" x14ac:dyDescent="0.3">
      <c r="B49" s="9">
        <f>B48+TIME(0,D48,0)</f>
        <v>0.48958333333333337</v>
      </c>
      <c r="C49" s="9">
        <f>C48+TIME(0,D48,0)</f>
        <v>0.57291666666666663</v>
      </c>
      <c r="D49" s="1">
        <v>5</v>
      </c>
      <c r="E49" s="211" t="s">
        <v>84</v>
      </c>
      <c r="F49" s="212"/>
      <c r="G49" s="212"/>
      <c r="H49" s="212"/>
      <c r="I49" s="212"/>
      <c r="J49" s="213"/>
      <c r="L49" t="s">
        <v>100</v>
      </c>
    </row>
    <row r="50" spans="1:12" hidden="1" x14ac:dyDescent="0.3">
      <c r="C50" s="68" t="s">
        <v>14</v>
      </c>
      <c r="D50" s="10">
        <f>SUM(D43:D49)</f>
        <v>110</v>
      </c>
      <c r="I50" s="10">
        <f>SUM(I43:I49)+D48+D49</f>
        <v>110</v>
      </c>
    </row>
    <row r="51" spans="1:12" x14ac:dyDescent="0.3">
      <c r="E51" s="180"/>
      <c r="F51" s="180"/>
      <c r="G51" s="180"/>
      <c r="H51" s="180"/>
      <c r="I51" s="180"/>
      <c r="J51" s="180"/>
    </row>
    <row r="52" spans="1:12" x14ac:dyDescent="0.3">
      <c r="E52" t="s">
        <v>25</v>
      </c>
    </row>
    <row r="53" spans="1:12" x14ac:dyDescent="0.3">
      <c r="E53" t="s">
        <v>26</v>
      </c>
    </row>
    <row r="57" spans="1:12" x14ac:dyDescent="0.3">
      <c r="A57" t="s">
        <v>73</v>
      </c>
    </row>
    <row r="60" spans="1:12" x14ac:dyDescent="0.3">
      <c r="B60" s="166">
        <v>8</v>
      </c>
      <c r="C60" s="166"/>
      <c r="D60" s="2" t="s">
        <v>0</v>
      </c>
      <c r="E60" s="2"/>
      <c r="F60" s="6"/>
      <c r="G60" s="6"/>
      <c r="H60"/>
    </row>
    <row r="61" spans="1:12" x14ac:dyDescent="0.3">
      <c r="B61" s="166"/>
      <c r="C61" s="166"/>
      <c r="D61" s="8" t="s">
        <v>1</v>
      </c>
      <c r="E61" s="8"/>
      <c r="F61" s="6"/>
      <c r="G61" s="6"/>
      <c r="H61"/>
    </row>
    <row r="62" spans="1:12" x14ac:dyDescent="0.3">
      <c r="B62" s="166"/>
      <c r="C62" s="166"/>
      <c r="D62" s="24" t="s">
        <v>2</v>
      </c>
      <c r="E62" s="24"/>
      <c r="F62" s="83"/>
      <c r="G62" s="83"/>
      <c r="H62"/>
    </row>
    <row r="64" spans="1:12" x14ac:dyDescent="0.3">
      <c r="B64" s="167" t="s">
        <v>4</v>
      </c>
      <c r="C64" s="167"/>
      <c r="D64" s="53" t="s">
        <v>5</v>
      </c>
      <c r="E64" s="13" t="s">
        <v>6</v>
      </c>
      <c r="F64" s="12"/>
      <c r="G64" s="236" t="s">
        <v>4</v>
      </c>
      <c r="H64" s="237"/>
      <c r="I64" s="53" t="s">
        <v>5</v>
      </c>
      <c r="J64" s="13" t="s">
        <v>6</v>
      </c>
    </row>
    <row r="65" spans="2:10" x14ac:dyDescent="0.3">
      <c r="C65" s="11"/>
      <c r="D65" s="11"/>
      <c r="E65" s="7"/>
      <c r="F65" s="4"/>
      <c r="G65" s="7"/>
      <c r="H65" s="7"/>
      <c r="I65" s="7"/>
      <c r="J65" s="7"/>
    </row>
    <row r="66" spans="2:10" x14ac:dyDescent="0.3">
      <c r="B66" s="245" t="s">
        <v>43</v>
      </c>
      <c r="C66" s="246"/>
      <c r="D66" s="246"/>
      <c r="E66" s="247"/>
      <c r="F66" s="10"/>
      <c r="G66" s="245" t="s">
        <v>44</v>
      </c>
      <c r="H66" s="246"/>
      <c r="I66" s="246"/>
      <c r="J66" s="247"/>
    </row>
    <row r="67" spans="2:10" x14ac:dyDescent="0.3">
      <c r="B67" s="9">
        <v>0.4236111111111111</v>
      </c>
      <c r="C67" s="9">
        <v>0.51388888888888895</v>
      </c>
      <c r="D67" s="1">
        <v>30</v>
      </c>
      <c r="E67" s="26" t="s">
        <v>45</v>
      </c>
      <c r="F67" s="4"/>
      <c r="G67" s="9">
        <v>0.4236111111111111</v>
      </c>
      <c r="H67" s="9">
        <v>0.51388888888888895</v>
      </c>
      <c r="I67" s="1">
        <v>30</v>
      </c>
      <c r="J67" s="26" t="s">
        <v>46</v>
      </c>
    </row>
    <row r="68" spans="2:10" x14ac:dyDescent="0.3">
      <c r="B68" s="9">
        <v>0.44444444444444442</v>
      </c>
      <c r="C68" s="9">
        <v>0.53472222222222221</v>
      </c>
      <c r="D68" s="1">
        <v>30</v>
      </c>
      <c r="E68" s="25" t="s">
        <v>46</v>
      </c>
      <c r="F68" s="4"/>
      <c r="G68" s="9">
        <v>0.44444444444444442</v>
      </c>
      <c r="H68" s="9">
        <v>0.53472222222222221</v>
      </c>
      <c r="I68" s="1">
        <v>30</v>
      </c>
      <c r="J68" s="25" t="s">
        <v>45</v>
      </c>
    </row>
    <row r="69" spans="2:10" x14ac:dyDescent="0.3">
      <c r="C69" s="92"/>
      <c r="D69" s="92"/>
      <c r="E69" s="4"/>
      <c r="F69" s="4"/>
      <c r="G69" s="4"/>
      <c r="H69" s="5"/>
      <c r="I69" s="5"/>
      <c r="J69" s="4"/>
    </row>
    <row r="70" spans="2:10" x14ac:dyDescent="0.3">
      <c r="B70" s="9">
        <v>0.46527777777777773</v>
      </c>
      <c r="C70" s="9">
        <v>5.5555555555555552E-2</v>
      </c>
      <c r="D70" s="1">
        <v>50</v>
      </c>
      <c r="E70" s="248" t="s">
        <v>64</v>
      </c>
      <c r="F70" s="249"/>
      <c r="G70" s="249"/>
      <c r="H70" s="249"/>
      <c r="I70" s="249"/>
      <c r="J70" s="250"/>
    </row>
    <row r="71" spans="2:10" x14ac:dyDescent="0.3">
      <c r="C71" s="68" t="s">
        <v>14</v>
      </c>
      <c r="D71" s="10">
        <f>SUM(D67:D70)</f>
        <v>110</v>
      </c>
      <c r="I71" s="10">
        <f>SUM(I67:I68)+D70</f>
        <v>110</v>
      </c>
    </row>
    <row r="72" spans="2:10" x14ac:dyDescent="0.3">
      <c r="E72" s="180"/>
      <c r="F72" s="180"/>
      <c r="G72" s="180"/>
      <c r="H72" s="180"/>
      <c r="I72" s="180"/>
      <c r="J72" s="180"/>
    </row>
    <row r="73" spans="2:10" x14ac:dyDescent="0.3">
      <c r="E73" t="s">
        <v>25</v>
      </c>
    </row>
    <row r="74" spans="2:10" x14ac:dyDescent="0.3">
      <c r="E74" t="s">
        <v>26</v>
      </c>
    </row>
  </sheetData>
  <mergeCells count="38">
    <mergeCell ref="E70:J70"/>
    <mergeCell ref="E72:J72"/>
    <mergeCell ref="E51:J51"/>
    <mergeCell ref="B60:C62"/>
    <mergeCell ref="B64:C64"/>
    <mergeCell ref="G64:H64"/>
    <mergeCell ref="B66:E66"/>
    <mergeCell ref="G66:J66"/>
    <mergeCell ref="G45:G46"/>
    <mergeCell ref="H45:H46"/>
    <mergeCell ref="I45:I46"/>
    <mergeCell ref="J45:J46"/>
    <mergeCell ref="E48:J48"/>
    <mergeCell ref="E49:J49"/>
    <mergeCell ref="B36:C38"/>
    <mergeCell ref="B40:C40"/>
    <mergeCell ref="G40:H40"/>
    <mergeCell ref="B42:E42"/>
    <mergeCell ref="G42:J42"/>
    <mergeCell ref="B43:B44"/>
    <mergeCell ref="C43:C44"/>
    <mergeCell ref="D43:D44"/>
    <mergeCell ref="E43:E44"/>
    <mergeCell ref="G11:G12"/>
    <mergeCell ref="H11:H12"/>
    <mergeCell ref="I11:I12"/>
    <mergeCell ref="J11:J12"/>
    <mergeCell ref="E14:J14"/>
    <mergeCell ref="E16:J16"/>
    <mergeCell ref="B2:C4"/>
    <mergeCell ref="B6:C6"/>
    <mergeCell ref="G6:H6"/>
    <mergeCell ref="B8:E8"/>
    <mergeCell ref="G8:J8"/>
    <mergeCell ref="B9:B10"/>
    <mergeCell ref="C9:C10"/>
    <mergeCell ref="D9:D10"/>
    <mergeCell ref="E9:E10"/>
  </mergeCells>
  <pageMargins left="0.7" right="0.7" top="0.75" bottom="0.75" header="0.3" footer="0.3"/>
  <pageSetup scale="57" orientation="portrait" r:id="rId1"/>
  <rowBreaks count="1" manualBreakCount="1">
    <brk id="23" max="16383" man="1"/>
  </rowBreaks>
  <colBreaks count="1" manualBreakCount="1">
    <brk id="12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3">
        <v>9</v>
      </c>
      <c r="C2" s="193"/>
      <c r="D2" s="193"/>
      <c r="E2" s="134" t="s">
        <v>130</v>
      </c>
      <c r="I2" t="s">
        <v>141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3"/>
      <c r="C3" s="193"/>
      <c r="D3" s="193"/>
      <c r="E3" s="135" t="s">
        <v>131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3"/>
      <c r="C4" s="193"/>
      <c r="D4" s="19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4" t="s">
        <v>4</v>
      </c>
      <c r="C6" s="195"/>
      <c r="D6" s="53" t="s">
        <v>5</v>
      </c>
      <c r="E6" s="89" t="s">
        <v>6</v>
      </c>
      <c r="F6" s="19"/>
      <c r="G6" s="194" t="s">
        <v>4</v>
      </c>
      <c r="H6" s="195"/>
      <c r="I6" s="13" t="s">
        <v>5</v>
      </c>
      <c r="J6" s="89" t="s">
        <v>6</v>
      </c>
      <c r="K6" s="77"/>
      <c r="L6" s="194" t="s">
        <v>4</v>
      </c>
      <c r="M6" s="195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53" t="s">
        <v>82</v>
      </c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2" t="s">
        <v>29</v>
      </c>
      <c r="C10" s="183"/>
      <c r="D10" s="183"/>
      <c r="E10" s="184"/>
      <c r="F10" s="29"/>
      <c r="G10" s="182" t="s">
        <v>52</v>
      </c>
      <c r="H10" s="183"/>
      <c r="I10" s="183"/>
      <c r="J10" s="184"/>
      <c r="K10" s="27"/>
      <c r="L10" s="182" t="s">
        <v>132</v>
      </c>
      <c r="M10" s="183"/>
      <c r="N10" s="183"/>
      <c r="O10" s="184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4">
        <f>B8+TIME(0,D8,0)</f>
        <v>0.4201388888888889</v>
      </c>
      <c r="C11" s="254">
        <f>C8+TIME(0,D8,0)</f>
        <v>0.50347222222222221</v>
      </c>
      <c r="D11" s="220">
        <v>95</v>
      </c>
      <c r="E11" s="241" t="s">
        <v>135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136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5"/>
      <c r="C12" s="255"/>
      <c r="D12" s="221"/>
      <c r="E12" s="242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136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53" t="s">
        <v>84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8" t="s">
        <v>88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66">
        <v>3</v>
      </c>
      <c r="C34" s="166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66"/>
      <c r="C35" s="166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66"/>
      <c r="C36" s="166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94" t="s">
        <v>4</v>
      </c>
      <c r="C39" s="195"/>
      <c r="D39" s="53" t="s">
        <v>5</v>
      </c>
      <c r="E39" s="89" t="s">
        <v>6</v>
      </c>
      <c r="F39" s="19"/>
      <c r="G39" s="194" t="s">
        <v>4</v>
      </c>
      <c r="H39" s="195"/>
      <c r="I39" s="13" t="s">
        <v>5</v>
      </c>
      <c r="J39" s="89" t="s">
        <v>6</v>
      </c>
      <c r="K39" s="77"/>
      <c r="L39" s="194" t="s">
        <v>4</v>
      </c>
      <c r="M39" s="195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01" t="s">
        <v>27</v>
      </c>
      <c r="F40" s="202"/>
      <c r="G40" s="202"/>
      <c r="H40" s="202"/>
      <c r="I40" s="202"/>
      <c r="J40" s="202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04" t="s">
        <v>79</v>
      </c>
      <c r="F41" s="205"/>
      <c r="G41" s="205"/>
      <c r="H41" s="205"/>
      <c r="I41" s="205"/>
      <c r="J41" s="205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8" t="s">
        <v>29</v>
      </c>
      <c r="C44" s="199"/>
      <c r="D44" s="199"/>
      <c r="E44" s="200"/>
      <c r="F44" s="29"/>
      <c r="G44" s="198" t="s">
        <v>52</v>
      </c>
      <c r="H44" s="199"/>
      <c r="I44" s="199"/>
      <c r="J44" s="200"/>
      <c r="K44" s="29"/>
      <c r="L44" s="198" t="s">
        <v>52</v>
      </c>
      <c r="M44" s="199"/>
      <c r="N44" s="199"/>
      <c r="O44" s="200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14" t="s">
        <v>11</v>
      </c>
      <c r="F49" s="214"/>
      <c r="G49" s="214"/>
      <c r="H49" s="214"/>
      <c r="I49" s="214"/>
      <c r="J49" s="214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11" t="s">
        <v>84</v>
      </c>
      <c r="F50" s="212"/>
      <c r="G50" s="212"/>
      <c r="H50" s="212"/>
      <c r="I50" s="212"/>
      <c r="J50" s="212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8" t="s">
        <v>88</v>
      </c>
      <c r="E53" s="168"/>
      <c r="F53" s="168"/>
      <c r="G53" s="168"/>
      <c r="H53" s="168"/>
      <c r="I53" s="168"/>
      <c r="J53" s="168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66">
        <v>3</v>
      </c>
      <c r="C63" s="166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66"/>
      <c r="C64" s="166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66"/>
      <c r="C65" s="166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196" t="s">
        <v>4</v>
      </c>
      <c r="C68" s="196"/>
      <c r="D68" s="53" t="s">
        <v>5</v>
      </c>
      <c r="E68" s="89" t="s">
        <v>6</v>
      </c>
      <c r="F68" s="19"/>
      <c r="G68" s="207" t="s">
        <v>4</v>
      </c>
      <c r="H68" s="208"/>
      <c r="I68" s="13" t="s">
        <v>5</v>
      </c>
      <c r="J68" s="89" t="s">
        <v>6</v>
      </c>
      <c r="K68" s="77"/>
      <c r="L68" s="207" t="s">
        <v>4</v>
      </c>
      <c r="M68" s="208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9" t="s">
        <v>27</v>
      </c>
      <c r="F69" s="209"/>
      <c r="G69" s="209"/>
      <c r="H69" s="209"/>
      <c r="I69" s="209"/>
      <c r="J69" s="209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9" t="s">
        <v>28</v>
      </c>
      <c r="F70" s="209"/>
      <c r="G70" s="209"/>
      <c r="H70" s="209"/>
      <c r="I70" s="209"/>
      <c r="J70" s="209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8" t="s">
        <v>29</v>
      </c>
      <c r="C73" s="199"/>
      <c r="D73" s="199"/>
      <c r="E73" s="200"/>
      <c r="F73" s="29"/>
      <c r="G73" s="198" t="s">
        <v>52</v>
      </c>
      <c r="H73" s="199"/>
      <c r="I73" s="199"/>
      <c r="J73" s="200"/>
      <c r="K73" s="29"/>
      <c r="L73" s="198" t="s">
        <v>52</v>
      </c>
      <c r="M73" s="199"/>
      <c r="N73" s="199"/>
      <c r="O73" s="200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8" t="s">
        <v>24</v>
      </c>
      <c r="E79" s="168"/>
      <c r="F79" s="168"/>
      <c r="G79" s="168"/>
      <c r="H79" s="168"/>
      <c r="I79" s="168"/>
      <c r="J79" s="168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193">
        <v>10</v>
      </c>
      <c r="C2" s="193"/>
      <c r="D2" s="193"/>
      <c r="E2" s="134" t="s">
        <v>130</v>
      </c>
      <c r="I2" t="s">
        <v>141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193"/>
      <c r="C3" s="193"/>
      <c r="D3" s="193"/>
      <c r="E3" s="135" t="s">
        <v>131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193"/>
      <c r="C4" s="193"/>
      <c r="D4" s="193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4" t="s">
        <v>4</v>
      </c>
      <c r="C6" s="195"/>
      <c r="D6" s="53" t="s">
        <v>5</v>
      </c>
      <c r="E6" s="55" t="s">
        <v>6</v>
      </c>
      <c r="F6" s="19"/>
      <c r="G6" s="194" t="s">
        <v>4</v>
      </c>
      <c r="H6" s="195"/>
      <c r="I6" s="53" t="s">
        <v>5</v>
      </c>
      <c r="J6" s="55" t="s">
        <v>6</v>
      </c>
      <c r="K6" s="77"/>
      <c r="L6" s="194" t="s">
        <v>4</v>
      </c>
      <c r="M6" s="195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2" t="s">
        <v>29</v>
      </c>
      <c r="C8" s="183"/>
      <c r="D8" s="183"/>
      <c r="E8" s="184"/>
      <c r="F8" s="29"/>
      <c r="G8" s="182" t="s">
        <v>52</v>
      </c>
      <c r="H8" s="183"/>
      <c r="I8" s="183"/>
      <c r="J8" s="184"/>
      <c r="K8" s="27"/>
      <c r="L8" s="182" t="s">
        <v>132</v>
      </c>
      <c r="M8" s="183"/>
      <c r="N8" s="183"/>
      <c r="O8" s="184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18">
        <v>0.41666666666666669</v>
      </c>
      <c r="C9" s="218">
        <v>0.5</v>
      </c>
      <c r="D9" s="220">
        <v>100</v>
      </c>
      <c r="E9" s="241" t="s">
        <v>135</v>
      </c>
      <c r="F9" s="27"/>
      <c r="G9" s="82">
        <v>0.41666666666666669</v>
      </c>
      <c r="H9" s="82">
        <v>0.5</v>
      </c>
      <c r="I9" s="56">
        <v>45</v>
      </c>
      <c r="J9" s="143" t="s">
        <v>136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19"/>
      <c r="C10" s="219"/>
      <c r="D10" s="221"/>
      <c r="E10" s="242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136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53" t="s">
        <v>84</v>
      </c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8" t="s">
        <v>88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66">
        <v>3</v>
      </c>
      <c r="C32" s="166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66"/>
      <c r="C33" s="166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66"/>
      <c r="C34" s="166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94" t="s">
        <v>4</v>
      </c>
      <c r="C37" s="195"/>
      <c r="D37" s="53" t="s">
        <v>5</v>
      </c>
      <c r="E37" s="89" t="s">
        <v>6</v>
      </c>
      <c r="F37" s="19"/>
      <c r="G37" s="194" t="s">
        <v>4</v>
      </c>
      <c r="H37" s="195"/>
      <c r="I37" s="13" t="s">
        <v>5</v>
      </c>
      <c r="J37" s="89" t="s">
        <v>6</v>
      </c>
      <c r="K37" s="77"/>
      <c r="L37" s="194" t="s">
        <v>4</v>
      </c>
      <c r="M37" s="195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01" t="s">
        <v>27</v>
      </c>
      <c r="F38" s="202"/>
      <c r="G38" s="202"/>
      <c r="H38" s="202"/>
      <c r="I38" s="202"/>
      <c r="J38" s="202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04" t="s">
        <v>79</v>
      </c>
      <c r="F39" s="205"/>
      <c r="G39" s="205"/>
      <c r="H39" s="205"/>
      <c r="I39" s="205"/>
      <c r="J39" s="205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8" t="s">
        <v>29</v>
      </c>
      <c r="C42" s="199"/>
      <c r="D42" s="199"/>
      <c r="E42" s="200"/>
      <c r="F42" s="29"/>
      <c r="G42" s="198" t="s">
        <v>52</v>
      </c>
      <c r="H42" s="199"/>
      <c r="I42" s="199"/>
      <c r="J42" s="200"/>
      <c r="K42" s="29"/>
      <c r="L42" s="198" t="s">
        <v>52</v>
      </c>
      <c r="M42" s="199"/>
      <c r="N42" s="199"/>
      <c r="O42" s="200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14" t="s">
        <v>11</v>
      </c>
      <c r="F47" s="214"/>
      <c r="G47" s="214"/>
      <c r="H47" s="214"/>
      <c r="I47" s="214"/>
      <c r="J47" s="214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11" t="s">
        <v>84</v>
      </c>
      <c r="F48" s="212"/>
      <c r="G48" s="212"/>
      <c r="H48" s="212"/>
      <c r="I48" s="212"/>
      <c r="J48" s="212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8" t="s">
        <v>88</v>
      </c>
      <c r="E51" s="168"/>
      <c r="F51" s="168"/>
      <c r="G51" s="168"/>
      <c r="H51" s="168"/>
      <c r="I51" s="168"/>
      <c r="J51" s="168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66">
        <v>3</v>
      </c>
      <c r="C61" s="166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66"/>
      <c r="C62" s="166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66"/>
      <c r="C63" s="166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196" t="s">
        <v>4</v>
      </c>
      <c r="C66" s="196"/>
      <c r="D66" s="53" t="s">
        <v>5</v>
      </c>
      <c r="E66" s="89" t="s">
        <v>6</v>
      </c>
      <c r="F66" s="19"/>
      <c r="G66" s="207" t="s">
        <v>4</v>
      </c>
      <c r="H66" s="208"/>
      <c r="I66" s="13" t="s">
        <v>5</v>
      </c>
      <c r="J66" s="89" t="s">
        <v>6</v>
      </c>
      <c r="K66" s="77"/>
      <c r="L66" s="207" t="s">
        <v>4</v>
      </c>
      <c r="M66" s="208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9" t="s">
        <v>27</v>
      </c>
      <c r="F67" s="209"/>
      <c r="G67" s="209"/>
      <c r="H67" s="209"/>
      <c r="I67" s="209"/>
      <c r="J67" s="209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9" t="s">
        <v>28</v>
      </c>
      <c r="F68" s="209"/>
      <c r="G68" s="209"/>
      <c r="H68" s="209"/>
      <c r="I68" s="209"/>
      <c r="J68" s="209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8" t="s">
        <v>29</v>
      </c>
      <c r="C71" s="199"/>
      <c r="D71" s="199"/>
      <c r="E71" s="200"/>
      <c r="F71" s="29"/>
      <c r="G71" s="198" t="s">
        <v>52</v>
      </c>
      <c r="H71" s="199"/>
      <c r="I71" s="199"/>
      <c r="J71" s="200"/>
      <c r="K71" s="29"/>
      <c r="L71" s="198" t="s">
        <v>52</v>
      </c>
      <c r="M71" s="199"/>
      <c r="N71" s="199"/>
      <c r="O71" s="200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8" t="s">
        <v>24</v>
      </c>
      <c r="E77" s="168"/>
      <c r="F77" s="168"/>
      <c r="G77" s="168"/>
      <c r="H77" s="168"/>
      <c r="I77" s="168"/>
      <c r="J77" s="168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15</v>
      </c>
      <c r="D2">
        <f>'DAY 2'!$J8</f>
        <v>80</v>
      </c>
      <c r="E2">
        <f>'DAY 3'!$AH9</f>
        <v>45</v>
      </c>
      <c r="F2">
        <f>'DAY 4'!$X9</f>
        <v>70</v>
      </c>
      <c r="G2">
        <f>'DAY 6'!J11</f>
        <v>60</v>
      </c>
      <c r="H2">
        <f>'DAY 7'!$J9</f>
        <v>95</v>
      </c>
      <c r="I2">
        <f>'DAY 8'!$J10</f>
        <v>80</v>
      </c>
      <c r="J2">
        <f ca="1">'DAY 9'!$N9</f>
        <v>90</v>
      </c>
      <c r="K2">
        <f ca="1">'DAY 9'!$N9</f>
        <v>90</v>
      </c>
      <c r="L2">
        <f ca="1">'DAY 9'!$N9</f>
        <v>90</v>
      </c>
      <c r="M2">
        <f ca="1">SUM(C2:K2)</f>
        <v>625</v>
      </c>
      <c r="N2" s="103">
        <f ca="1">M2/(110*9)</f>
        <v>0.63131313131313127</v>
      </c>
    </row>
    <row r="3" spans="1:14" x14ac:dyDescent="0.3">
      <c r="A3" t="s">
        <v>109</v>
      </c>
      <c r="B3" s="3" t="s">
        <v>107</v>
      </c>
      <c r="C3">
        <f>'DAY 1'!$J9</f>
        <v>35</v>
      </c>
      <c r="D3">
        <f>'DAY 2'!$J9</f>
        <v>0</v>
      </c>
      <c r="E3">
        <f>'DAY 3'!$AH10</f>
        <v>55</v>
      </c>
      <c r="F3">
        <f>'DAY 4'!$X10</f>
        <v>30</v>
      </c>
      <c r="G3">
        <f>'DAY 6'!J12</f>
        <v>0</v>
      </c>
      <c r="H3">
        <f>'DAY 7'!$J10</f>
        <v>10</v>
      </c>
      <c r="I3">
        <f>'DAY 8'!$J11</f>
        <v>10</v>
      </c>
      <c r="J3">
        <f ca="1">'DAY 9'!$N10</f>
        <v>15</v>
      </c>
      <c r="K3">
        <f ca="1">'DAY 9'!$N10</f>
        <v>15</v>
      </c>
      <c r="L3">
        <f ca="1">'DAY 9'!$N10</f>
        <v>15</v>
      </c>
      <c r="M3">
        <f t="shared" ref="M3:M4" ca="1" si="0">SUM(C3:K3)</f>
        <v>170</v>
      </c>
      <c r="N3" s="103">
        <f t="shared" ref="N3:N4" ca="1" si="1">M3/(110*9)</f>
        <v>0.17171717171717171</v>
      </c>
    </row>
    <row r="4" spans="1:14" x14ac:dyDescent="0.3">
      <c r="A4" t="s">
        <v>103</v>
      </c>
      <c r="B4" s="3" t="s">
        <v>108</v>
      </c>
      <c r="C4">
        <f>'DAY 1'!$J10</f>
        <v>40</v>
      </c>
      <c r="D4">
        <f>'DAY 2'!$J10</f>
        <v>30</v>
      </c>
      <c r="E4">
        <f>'DAY 3'!$AH11</f>
        <v>10</v>
      </c>
      <c r="F4">
        <f>'DAY 4'!$X11</f>
        <v>10</v>
      </c>
      <c r="G4">
        <f>'DAY 6'!J13</f>
        <v>50</v>
      </c>
      <c r="H4">
        <f>'DAY 7'!$J11</f>
        <v>5</v>
      </c>
      <c r="I4">
        <f>'DAY 8'!$J12</f>
        <v>10</v>
      </c>
      <c r="J4">
        <f ca="1">'DAY 9'!$N11</f>
        <v>5</v>
      </c>
      <c r="K4">
        <f ca="1">'DAY 9'!$N11</f>
        <v>5</v>
      </c>
      <c r="L4">
        <f ca="1">'DAY 9'!$N11</f>
        <v>5</v>
      </c>
      <c r="M4">
        <f t="shared" ca="1" si="0"/>
        <v>165</v>
      </c>
      <c r="N4" s="103">
        <f t="shared" ca="1" si="1"/>
        <v>0.16666666666666666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showGridLines="0" view="pageBreakPreview" zoomScale="60" zoomScaleNormal="95" workbookViewId="0">
      <selection activeCell="J8" sqref="J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155</v>
      </c>
      <c r="G1"/>
      <c r="H1"/>
    </row>
    <row r="2" spans="1:10" x14ac:dyDescent="0.3">
      <c r="A2" s="70"/>
      <c r="B2" s="166">
        <v>2</v>
      </c>
      <c r="C2" s="166"/>
      <c r="E2" s="134" t="s">
        <v>142</v>
      </c>
      <c r="G2"/>
      <c r="H2"/>
    </row>
    <row r="3" spans="1:10" x14ac:dyDescent="0.3">
      <c r="A3" s="70"/>
      <c r="B3" s="166"/>
      <c r="C3" s="166"/>
      <c r="E3" s="135" t="s">
        <v>131</v>
      </c>
      <c r="G3"/>
      <c r="H3"/>
    </row>
    <row r="4" spans="1:10" x14ac:dyDescent="0.3">
      <c r="A4" s="71"/>
      <c r="B4" s="166"/>
      <c r="C4" s="166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144</v>
      </c>
      <c r="G7"/>
      <c r="H7" t="s">
        <v>100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35</v>
      </c>
      <c r="E8" s="139" t="s">
        <v>128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104">
        <f t="shared" ref="B9:B16" si="0">B8+TIME(0,D8,0)</f>
        <v>0.44791666666666669</v>
      </c>
      <c r="C9" s="104">
        <f t="shared" ref="C9:C16" si="1">C8+TIME(0,D8,0)</f>
        <v>0.53125</v>
      </c>
      <c r="D9" s="111">
        <v>15</v>
      </c>
      <c r="E9" s="140" t="s">
        <v>159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04">
        <f t="shared" si="0"/>
        <v>0.45833333333333337</v>
      </c>
      <c r="C10" s="104">
        <f t="shared" si="1"/>
        <v>0.54166666666666663</v>
      </c>
      <c r="D10" s="107"/>
      <c r="E10" s="141" t="s">
        <v>160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04">
        <f t="shared" si="0"/>
        <v>0.45833333333333337</v>
      </c>
      <c r="C11" s="104">
        <f t="shared" si="1"/>
        <v>0.54166666666666663</v>
      </c>
      <c r="D11" s="122">
        <v>30</v>
      </c>
      <c r="E11" s="141" t="s">
        <v>163</v>
      </c>
      <c r="G11"/>
      <c r="H11" t="s">
        <v>101</v>
      </c>
    </row>
    <row r="12" spans="1:10" x14ac:dyDescent="0.3">
      <c r="B12" s="104">
        <f t="shared" si="0"/>
        <v>0.47916666666666669</v>
      </c>
      <c r="C12" s="104">
        <f t="shared" si="1"/>
        <v>0.5625</v>
      </c>
      <c r="D12" s="122"/>
      <c r="E12" s="141" t="s">
        <v>164</v>
      </c>
      <c r="G12"/>
      <c r="H12" t="s">
        <v>101</v>
      </c>
    </row>
    <row r="13" spans="1:10" x14ac:dyDescent="0.3">
      <c r="B13" s="104">
        <f t="shared" si="0"/>
        <v>0.47916666666666669</v>
      </c>
      <c r="C13" s="104">
        <f t="shared" si="1"/>
        <v>0.5625</v>
      </c>
      <c r="D13" s="52"/>
      <c r="E13" s="142"/>
      <c r="G13"/>
      <c r="H13" t="s">
        <v>101</v>
      </c>
    </row>
    <row r="14" spans="1:10" ht="28.8" x14ac:dyDescent="0.3">
      <c r="B14" s="104">
        <f t="shared" si="0"/>
        <v>0.47916666666666669</v>
      </c>
      <c r="C14" s="104">
        <f t="shared" si="1"/>
        <v>0.5625</v>
      </c>
      <c r="D14" s="158">
        <v>10</v>
      </c>
      <c r="E14" s="157" t="s">
        <v>138</v>
      </c>
      <c r="G14"/>
      <c r="H14" s="79" t="s">
        <v>100</v>
      </c>
      <c r="I14" s="79"/>
      <c r="J14" s="79"/>
    </row>
    <row r="15" spans="1:10" x14ac:dyDescent="0.3">
      <c r="B15" s="104">
        <f t="shared" si="0"/>
        <v>0.4861111111111111</v>
      </c>
      <c r="C15" s="104">
        <f t="shared" si="1"/>
        <v>0.56944444444444442</v>
      </c>
      <c r="D15" s="1">
        <v>5</v>
      </c>
      <c r="E15" s="138"/>
      <c r="G15"/>
      <c r="H15" s="79" t="s">
        <v>100</v>
      </c>
      <c r="I15" s="79"/>
      <c r="J15" s="79"/>
    </row>
    <row r="16" spans="1:10" x14ac:dyDescent="0.3">
      <c r="B16" s="104">
        <f t="shared" si="0"/>
        <v>0.48958333333333331</v>
      </c>
      <c r="C16" s="104">
        <f t="shared" si="1"/>
        <v>0.57291666666666663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G19"/>
      <c r="H19"/>
    </row>
    <row r="20" spans="1:10" x14ac:dyDescent="0.3">
      <c r="D20" s="88" t="s">
        <v>126</v>
      </c>
      <c r="G20"/>
      <c r="H20"/>
    </row>
    <row r="21" spans="1:10" x14ac:dyDescent="0.3"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A32" s="70"/>
      <c r="B32" s="166">
        <v>2</v>
      </c>
      <c r="C32" s="166"/>
      <c r="D32" s="2" t="s">
        <v>86</v>
      </c>
      <c r="E32" s="2"/>
      <c r="F32" s="6"/>
      <c r="G32" s="6"/>
      <c r="H32"/>
    </row>
    <row r="33" spans="1:19" x14ac:dyDescent="0.3">
      <c r="A33" s="70"/>
      <c r="B33" s="166"/>
      <c r="C33" s="166"/>
      <c r="D33" s="8" t="s">
        <v>87</v>
      </c>
      <c r="E33" s="8"/>
      <c r="F33" s="6"/>
      <c r="G33" s="6"/>
      <c r="H33"/>
    </row>
    <row r="34" spans="1:19" x14ac:dyDescent="0.3">
      <c r="A34" s="71"/>
      <c r="B34" s="166"/>
      <c r="C34" s="166"/>
      <c r="D34" s="24" t="s">
        <v>2</v>
      </c>
      <c r="E34" s="24"/>
      <c r="G34"/>
      <c r="H34"/>
    </row>
    <row r="35" spans="1:19" ht="14.4" customHeight="1" x14ac:dyDescent="0.3">
      <c r="A35" t="s">
        <v>112</v>
      </c>
    </row>
    <row r="36" spans="1:19" ht="14.4" customHeight="1" x14ac:dyDescent="0.3">
      <c r="A36" t="s">
        <v>114</v>
      </c>
      <c r="E36" s="10" t="s">
        <v>3</v>
      </c>
      <c r="G36"/>
      <c r="H36"/>
      <c r="Q36" t="s">
        <v>98</v>
      </c>
    </row>
    <row r="37" spans="1:19" ht="14.4" customHeight="1" x14ac:dyDescent="0.3">
      <c r="B37" s="167" t="s">
        <v>4</v>
      </c>
      <c r="C37" s="167"/>
      <c r="D37" s="53" t="s">
        <v>5</v>
      </c>
      <c r="E37" s="126" t="s">
        <v>6</v>
      </c>
      <c r="F37" s="78"/>
      <c r="G37" s="169"/>
      <c r="H37" s="169"/>
      <c r="I37" s="78"/>
      <c r="J37" s="78"/>
      <c r="L37" s="169"/>
      <c r="M37" s="169"/>
      <c r="N37" s="78"/>
      <c r="O37" s="78"/>
    </row>
    <row r="38" spans="1:19" x14ac:dyDescent="0.3">
      <c r="B38" s="59">
        <v>0.41666666666666669</v>
      </c>
      <c r="C38" s="59">
        <v>0.5</v>
      </c>
      <c r="D38" s="58">
        <v>15</v>
      </c>
      <c r="E38" s="116" t="s">
        <v>81</v>
      </c>
      <c r="G38"/>
      <c r="H38"/>
      <c r="Q38" t="s">
        <v>100</v>
      </c>
    </row>
    <row r="39" spans="1:19" x14ac:dyDescent="0.3">
      <c r="B39" s="66">
        <f>B38+TIME(0,$D38,0)</f>
        <v>0.42708333333333337</v>
      </c>
      <c r="C39" s="66">
        <f>C38+TIME(0,$D38,0)</f>
        <v>0.51041666666666663</v>
      </c>
      <c r="D39" s="58">
        <v>5</v>
      </c>
      <c r="E39" s="117" t="s">
        <v>92</v>
      </c>
      <c r="G39"/>
      <c r="H39"/>
      <c r="Q39" t="s">
        <v>100</v>
      </c>
    </row>
    <row r="40" spans="1:19" x14ac:dyDescent="0.3">
      <c r="B40" s="67"/>
      <c r="C40" s="67"/>
      <c r="D40" s="67"/>
      <c r="E40" s="62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9" x14ac:dyDescent="0.3">
      <c r="B41" s="86"/>
      <c r="C41" s="86"/>
      <c r="E41" s="46" t="s">
        <v>9</v>
      </c>
      <c r="G41"/>
      <c r="H41"/>
    </row>
    <row r="42" spans="1:19" s="79" customFormat="1" ht="30" customHeight="1" x14ac:dyDescent="0.3">
      <c r="B42" s="104">
        <f>B39+TIME(0,$D39,0)</f>
        <v>0.43055555555555558</v>
      </c>
      <c r="C42" s="104">
        <f>C39+TIME(0,$D39,0)</f>
        <v>0.51388888888888884</v>
      </c>
      <c r="D42" s="111">
        <v>30</v>
      </c>
      <c r="E42" s="118" t="s">
        <v>93</v>
      </c>
      <c r="Q42" s="79" t="s">
        <v>101</v>
      </c>
    </row>
    <row r="43" spans="1:19" s="79" customFormat="1" ht="30" customHeight="1" x14ac:dyDescent="0.3">
      <c r="B43" s="104">
        <f>B42+TIME(0,$D42,0)</f>
        <v>0.4513888888888889</v>
      </c>
      <c r="C43" s="104">
        <f>C42+TIME(0,$D42,0)</f>
        <v>0.53472222222222221</v>
      </c>
      <c r="D43" s="111">
        <v>20</v>
      </c>
      <c r="E43" s="119" t="s">
        <v>123</v>
      </c>
      <c r="Q43" s="79" t="s">
        <v>101</v>
      </c>
    </row>
    <row r="44" spans="1:19" x14ac:dyDescent="0.3">
      <c r="B44" s="120"/>
      <c r="C44" s="120"/>
      <c r="D44" s="107"/>
      <c r="E44" s="115" t="s">
        <v>21</v>
      </c>
      <c r="F44" s="10"/>
      <c r="H44" s="62"/>
      <c r="I44" s="10"/>
      <c r="J44" s="10"/>
      <c r="L44" s="62"/>
      <c r="M44" s="62"/>
      <c r="N44" s="10"/>
      <c r="O44" s="114"/>
      <c r="R44" t="s">
        <v>101</v>
      </c>
      <c r="S44">
        <f>SUMIF(Q$38:Q$50,"=p",D$38:D$50)</f>
        <v>70</v>
      </c>
    </row>
    <row r="45" spans="1:19" x14ac:dyDescent="0.3">
      <c r="B45" s="121">
        <f>B43+TIME(0,$D43,0)</f>
        <v>0.46527777777777779</v>
      </c>
      <c r="C45" s="121">
        <f>C43+TIME(0,$D43,0)</f>
        <v>0.54861111111111105</v>
      </c>
      <c r="D45" s="122">
        <v>20</v>
      </c>
      <c r="E45" s="115" t="s">
        <v>22</v>
      </c>
      <c r="F45" s="10"/>
      <c r="G45" s="62"/>
      <c r="H45" s="62"/>
      <c r="I45" s="10"/>
      <c r="J45" s="10"/>
      <c r="L45" s="62"/>
      <c r="M45" s="62"/>
      <c r="N45" s="10"/>
      <c r="O45" s="10"/>
      <c r="Q45" t="s">
        <v>101</v>
      </c>
      <c r="R45" t="s">
        <v>99</v>
      </c>
      <c r="S45">
        <f>SUMIF(Q$38:Q$50,"=T",D$38:D$50)</f>
        <v>0</v>
      </c>
    </row>
    <row r="46" spans="1:19" x14ac:dyDescent="0.3">
      <c r="B46" s="66"/>
      <c r="C46" s="66"/>
      <c r="D46" s="52"/>
      <c r="E46" s="47" t="s">
        <v>124</v>
      </c>
      <c r="F46" s="10"/>
      <c r="G46" s="62"/>
      <c r="H46" s="62"/>
      <c r="I46" s="10"/>
      <c r="J46" s="10"/>
      <c r="L46" s="62"/>
      <c r="M46" s="62"/>
      <c r="N46" s="10"/>
      <c r="O46" s="10"/>
      <c r="R46" t="s">
        <v>100</v>
      </c>
      <c r="S46">
        <f>SUMIF(Q$38:Q$50,"=A",D$38:D$50)</f>
        <v>40</v>
      </c>
    </row>
    <row r="47" spans="1:19" x14ac:dyDescent="0.3">
      <c r="B47" s="64"/>
      <c r="C47" s="64"/>
      <c r="D47" s="11"/>
      <c r="E47" s="4"/>
      <c r="F47" s="10"/>
      <c r="I47" s="10"/>
      <c r="J47" s="10"/>
    </row>
    <row r="48" spans="1:19" ht="14.4" customHeight="1" x14ac:dyDescent="0.3">
      <c r="B48" s="65"/>
      <c r="C48" s="65"/>
      <c r="D48" s="10"/>
      <c r="E48" s="4" t="s">
        <v>11</v>
      </c>
      <c r="G48"/>
      <c r="H48"/>
      <c r="J48" s="10"/>
    </row>
    <row r="49" spans="1:17" ht="14.4" customHeight="1" x14ac:dyDescent="0.3">
      <c r="B49" s="66">
        <f>B45+TIME(0,D45,0)</f>
        <v>0.47916666666666669</v>
      </c>
      <c r="C49" s="66">
        <f>C45+TIME(0,D45,0)</f>
        <v>0.56249999999999989</v>
      </c>
      <c r="D49" s="74">
        <v>15</v>
      </c>
      <c r="E49" s="116" t="s">
        <v>58</v>
      </c>
      <c r="G49"/>
      <c r="H49"/>
      <c r="Q49" t="s">
        <v>100</v>
      </c>
    </row>
    <row r="50" spans="1:17" x14ac:dyDescent="0.3">
      <c r="B50" s="66">
        <f t="shared" ref="B50:C50" si="2">B49+TIME(0,$D49,0)</f>
        <v>0.48958333333333337</v>
      </c>
      <c r="C50" s="66">
        <f t="shared" si="2"/>
        <v>0.57291666666666652</v>
      </c>
      <c r="D50" s="73">
        <v>5</v>
      </c>
      <c r="E50" s="116" t="s">
        <v>95</v>
      </c>
      <c r="G50"/>
      <c r="H50"/>
      <c r="Q50" t="s">
        <v>100</v>
      </c>
    </row>
    <row r="51" spans="1:17" ht="14.4" hidden="1" customHeight="1" x14ac:dyDescent="0.3">
      <c r="A51" s="10"/>
      <c r="B51" s="68"/>
      <c r="C51" s="68" t="s">
        <v>14</v>
      </c>
      <c r="D51" s="10">
        <f>SUM($D38,D44:D46,$D49:$D50)</f>
        <v>55</v>
      </c>
      <c r="I51" s="10">
        <f>SUM($D38,I44:I46,$D49:$D50)</f>
        <v>35</v>
      </c>
      <c r="N51" s="10">
        <f>SUM($D38,N44:N46,$D49:$D50)</f>
        <v>35</v>
      </c>
    </row>
    <row r="52" spans="1:17" x14ac:dyDescent="0.3">
      <c r="A52" s="10"/>
      <c r="B52" s="68"/>
      <c r="C52" s="68"/>
      <c r="D52" s="10"/>
      <c r="I52" s="10"/>
      <c r="N52" s="10"/>
    </row>
    <row r="53" spans="1:17" x14ac:dyDescent="0.3">
      <c r="D53" s="113" t="s">
        <v>88</v>
      </c>
      <c r="E53" s="113"/>
      <c r="G53"/>
      <c r="H53"/>
    </row>
    <row r="56" spans="1:17" s="86" customFormat="1" x14ac:dyDescent="0.3">
      <c r="B56" s="14"/>
      <c r="C56" s="14"/>
    </row>
    <row r="57" spans="1:17" x14ac:dyDescent="0.3">
      <c r="A57" t="s">
        <v>116</v>
      </c>
    </row>
    <row r="58" spans="1:17" x14ac:dyDescent="0.3">
      <c r="A58" s="70"/>
      <c r="B58" s="166">
        <v>2</v>
      </c>
      <c r="C58" s="166"/>
      <c r="D58" s="2" t="s">
        <v>86</v>
      </c>
      <c r="E58" s="2"/>
      <c r="F58" s="6"/>
      <c r="G58" s="6"/>
      <c r="H58"/>
    </row>
    <row r="59" spans="1:17" x14ac:dyDescent="0.3">
      <c r="A59" s="70"/>
      <c r="B59" s="166"/>
      <c r="C59" s="166"/>
      <c r="D59" s="8" t="s">
        <v>87</v>
      </c>
      <c r="E59" s="8"/>
      <c r="F59" s="6"/>
      <c r="G59" s="6"/>
      <c r="H59"/>
    </row>
    <row r="60" spans="1:17" x14ac:dyDescent="0.3">
      <c r="A60" s="71"/>
      <c r="B60" s="166"/>
      <c r="C60" s="166"/>
      <c r="D60" s="24" t="s">
        <v>2</v>
      </c>
      <c r="E60" s="24"/>
      <c r="G60"/>
      <c r="H60"/>
    </row>
    <row r="61" spans="1:17" ht="14.4" customHeight="1" x14ac:dyDescent="0.3">
      <c r="A61" t="s">
        <v>112</v>
      </c>
    </row>
    <row r="62" spans="1:17" ht="14.4" customHeight="1" x14ac:dyDescent="0.3">
      <c r="A62" t="s">
        <v>114</v>
      </c>
      <c r="E62" s="178" t="s">
        <v>3</v>
      </c>
      <c r="F62" s="178"/>
      <c r="G62" s="178"/>
      <c r="H62" s="178"/>
      <c r="I62" s="178"/>
      <c r="Q62" t="s">
        <v>98</v>
      </c>
    </row>
    <row r="63" spans="1:17" ht="14.4" customHeight="1" x14ac:dyDescent="0.3">
      <c r="B63" s="167" t="s">
        <v>4</v>
      </c>
      <c r="C63" s="167"/>
      <c r="D63" s="53" t="s">
        <v>5</v>
      </c>
      <c r="E63" s="13" t="s">
        <v>6</v>
      </c>
      <c r="F63" s="12"/>
      <c r="G63" s="173" t="s">
        <v>4</v>
      </c>
      <c r="H63" s="174"/>
      <c r="I63" s="13" t="s">
        <v>5</v>
      </c>
      <c r="J63" s="13" t="s">
        <v>6</v>
      </c>
      <c r="L63" s="173" t="s">
        <v>4</v>
      </c>
      <c r="M63" s="174"/>
      <c r="N63" s="13" t="s">
        <v>5</v>
      </c>
      <c r="O63" s="13" t="s">
        <v>6</v>
      </c>
    </row>
    <row r="64" spans="1:17" x14ac:dyDescent="0.3">
      <c r="B64" s="59">
        <v>0.41666666666666669</v>
      </c>
      <c r="C64" s="59">
        <v>0.5</v>
      </c>
      <c r="D64" s="58">
        <v>15</v>
      </c>
      <c r="E64" s="175" t="s">
        <v>81</v>
      </c>
      <c r="F64" s="176"/>
      <c r="G64" s="176"/>
      <c r="H64" s="176"/>
      <c r="I64" s="176"/>
      <c r="J64" s="176"/>
      <c r="K64" s="176"/>
      <c r="L64" s="176"/>
      <c r="M64" s="176"/>
      <c r="N64" s="176"/>
      <c r="O64" s="177"/>
      <c r="Q64" t="s">
        <v>100</v>
      </c>
    </row>
    <row r="65" spans="1:19" x14ac:dyDescent="0.3">
      <c r="C65" s="11"/>
      <c r="D65" s="11"/>
      <c r="E65" s="4"/>
      <c r="F65" s="4"/>
      <c r="G65" s="4"/>
      <c r="H65" s="4"/>
      <c r="I65" s="4"/>
      <c r="J65" s="4"/>
      <c r="M65" s="67"/>
      <c r="N65" s="67"/>
    </row>
    <row r="66" spans="1:19" s="23" customFormat="1" ht="15.6" customHeight="1" x14ac:dyDescent="0.3">
      <c r="B66" s="10"/>
      <c r="C66" s="10"/>
      <c r="D66" s="10"/>
      <c r="E66" s="178" t="s">
        <v>9</v>
      </c>
      <c r="F66" s="178"/>
      <c r="G66" s="178"/>
      <c r="H66" s="178"/>
      <c r="I66" s="178"/>
      <c r="J66" s="4"/>
      <c r="K66"/>
      <c r="L66"/>
      <c r="M66" s="67"/>
      <c r="N66" s="67"/>
      <c r="O66"/>
      <c r="Q66"/>
      <c r="R66"/>
      <c r="S66"/>
    </row>
    <row r="67" spans="1:19" ht="15.6" x14ac:dyDescent="0.3">
      <c r="B67" s="179" t="s">
        <v>16</v>
      </c>
      <c r="C67" s="179"/>
      <c r="D67" s="179"/>
      <c r="E67" s="179"/>
      <c r="F67" s="22"/>
      <c r="G67" s="179" t="s">
        <v>17</v>
      </c>
      <c r="H67" s="179"/>
      <c r="I67" s="179"/>
      <c r="J67" s="179"/>
      <c r="K67" s="23"/>
      <c r="L67" s="179" t="s">
        <v>53</v>
      </c>
      <c r="M67" s="179"/>
      <c r="N67" s="179"/>
      <c r="O67" s="179"/>
    </row>
    <row r="68" spans="1:19" x14ac:dyDescent="0.3">
      <c r="B68" s="66">
        <f>B64+TIME(0,$D64,0)</f>
        <v>0.42708333333333337</v>
      </c>
      <c r="C68" s="66">
        <f>C64+TIME(0,$D64,0)</f>
        <v>0.51041666666666663</v>
      </c>
      <c r="D68" s="52">
        <v>20</v>
      </c>
      <c r="E68" s="47" t="s">
        <v>18</v>
      </c>
      <c r="F68" s="4"/>
      <c r="G68" s="66">
        <f>B64+TIME(0,$D64,0)</f>
        <v>0.42708333333333337</v>
      </c>
      <c r="H68" s="66">
        <f>C64+TIME(0,$D64,0)</f>
        <v>0.51041666666666663</v>
      </c>
      <c r="I68" s="58">
        <v>20</v>
      </c>
      <c r="J68" s="47" t="s">
        <v>18</v>
      </c>
      <c r="L68" s="66">
        <f>B64+TIME(0,$D64,0)</f>
        <v>0.42708333333333337</v>
      </c>
      <c r="M68" s="66">
        <f>C64+TIME(0,$D64,0)</f>
        <v>0.51041666666666663</v>
      </c>
      <c r="N68" s="58">
        <v>30</v>
      </c>
      <c r="O68" s="49" t="s">
        <v>20</v>
      </c>
      <c r="Q68" t="s">
        <v>101</v>
      </c>
      <c r="R68" t="s">
        <v>101</v>
      </c>
      <c r="S68">
        <f>SUMIF(Q$64:Q$76,"=p",D$64:D$76)</f>
        <v>35</v>
      </c>
    </row>
    <row r="69" spans="1:19" x14ac:dyDescent="0.3">
      <c r="B69" s="66">
        <f>B68+TIME(0,$D68,0)</f>
        <v>0.44097222222222227</v>
      </c>
      <c r="C69" s="66">
        <f>C68+TIME(0,$D68,0)</f>
        <v>0.52430555555555547</v>
      </c>
      <c r="D69" s="1">
        <v>5</v>
      </c>
      <c r="E69" s="25" t="s">
        <v>21</v>
      </c>
      <c r="F69" s="4"/>
      <c r="G69" s="66">
        <f>G68+TIME(0,$I68,0)</f>
        <v>0.44097222222222227</v>
      </c>
      <c r="H69" s="66">
        <f>H68+TIME(0,$I68,0)</f>
        <v>0.52430555555555547</v>
      </c>
      <c r="I69" s="58">
        <v>15</v>
      </c>
      <c r="J69" s="25" t="s">
        <v>89</v>
      </c>
      <c r="L69" s="66">
        <f>L68+TIME(0,$N68,0)</f>
        <v>0.44791666666666669</v>
      </c>
      <c r="M69" s="66">
        <f>M68+TIME(0,$N68,0)</f>
        <v>0.53125</v>
      </c>
      <c r="N69" s="58">
        <v>15</v>
      </c>
      <c r="O69" s="25" t="s">
        <v>18</v>
      </c>
      <c r="Q69" t="s">
        <v>101</v>
      </c>
      <c r="R69" t="s">
        <v>99</v>
      </c>
      <c r="S69">
        <f>SUMIF(Q$64:Q$76,"=T",D$64:D$76)</f>
        <v>35</v>
      </c>
    </row>
    <row r="70" spans="1:19" x14ac:dyDescent="0.3">
      <c r="B70" s="66">
        <f t="shared" ref="B70:B76" si="3">B69+TIME(0,$D69,0)</f>
        <v>0.44444444444444448</v>
      </c>
      <c r="C70" s="66">
        <f t="shared" ref="C70:C76" si="4">C69+TIME(0,$D69,0)</f>
        <v>0.52777777777777768</v>
      </c>
      <c r="D70" s="1">
        <v>10</v>
      </c>
      <c r="E70" s="48" t="s">
        <v>22</v>
      </c>
      <c r="F70" s="4"/>
      <c r="G70" s="66">
        <f t="shared" ref="G70:G72" si="5">G69+TIME(0,$I69,0)</f>
        <v>0.45138888888888895</v>
      </c>
      <c r="H70" s="66">
        <f t="shared" ref="H70:H72" si="6">H69+TIME(0,$I69,0)</f>
        <v>0.5347222222222221</v>
      </c>
      <c r="I70" s="58">
        <v>20</v>
      </c>
      <c r="J70" s="25" t="s">
        <v>90</v>
      </c>
      <c r="L70" s="66">
        <f t="shared" ref="L70:L72" si="7">L69+TIME(0,$N69,0)</f>
        <v>0.45833333333333337</v>
      </c>
      <c r="M70" s="66">
        <f t="shared" ref="M70:M72" si="8">M69+TIME(0,$N69,0)</f>
        <v>0.54166666666666663</v>
      </c>
      <c r="N70" s="58">
        <v>5</v>
      </c>
      <c r="O70" s="25" t="s">
        <v>21</v>
      </c>
      <c r="Q70" t="s">
        <v>101</v>
      </c>
      <c r="R70" t="s">
        <v>100</v>
      </c>
      <c r="S70">
        <f>SUMIF(Q$64:Q$76,"=A",D$64:D$76)</f>
        <v>40</v>
      </c>
    </row>
    <row r="71" spans="1:19" x14ac:dyDescent="0.3">
      <c r="B71" s="66">
        <f t="shared" si="3"/>
        <v>0.4513888888888889</v>
      </c>
      <c r="C71" s="66">
        <f t="shared" si="4"/>
        <v>0.5347222222222221</v>
      </c>
      <c r="D71" s="1">
        <v>15</v>
      </c>
      <c r="E71" s="25" t="s">
        <v>89</v>
      </c>
      <c r="F71" s="4"/>
      <c r="G71" s="66">
        <f t="shared" si="5"/>
        <v>0.46527777777777785</v>
      </c>
      <c r="H71" s="66">
        <f t="shared" si="6"/>
        <v>0.54861111111111094</v>
      </c>
      <c r="I71" s="58">
        <v>5</v>
      </c>
      <c r="J71" s="25" t="s">
        <v>21</v>
      </c>
      <c r="L71" s="66">
        <f t="shared" si="7"/>
        <v>0.46180555555555558</v>
      </c>
      <c r="M71" s="66">
        <f t="shared" si="8"/>
        <v>0.54513888888888884</v>
      </c>
      <c r="N71" s="58">
        <v>5</v>
      </c>
      <c r="O71" s="48" t="s">
        <v>22</v>
      </c>
      <c r="Q71" t="s">
        <v>99</v>
      </c>
    </row>
    <row r="72" spans="1:19" x14ac:dyDescent="0.3">
      <c r="B72" s="66">
        <f t="shared" si="3"/>
        <v>0.46180555555555558</v>
      </c>
      <c r="C72" s="66">
        <f t="shared" si="4"/>
        <v>0.54513888888888873</v>
      </c>
      <c r="D72" s="1">
        <v>20</v>
      </c>
      <c r="E72" s="25" t="s">
        <v>90</v>
      </c>
      <c r="F72" s="4"/>
      <c r="G72" s="66">
        <f t="shared" si="5"/>
        <v>0.46875000000000006</v>
      </c>
      <c r="H72" s="66">
        <f t="shared" si="6"/>
        <v>0.55208333333333315</v>
      </c>
      <c r="I72" s="58">
        <v>10</v>
      </c>
      <c r="J72" s="48" t="s">
        <v>22</v>
      </c>
      <c r="L72" s="66">
        <f t="shared" si="7"/>
        <v>0.46527777777777779</v>
      </c>
      <c r="M72" s="66">
        <f t="shared" si="8"/>
        <v>0.54861111111111105</v>
      </c>
      <c r="N72" s="58">
        <v>15</v>
      </c>
      <c r="O72" s="25" t="s">
        <v>89</v>
      </c>
      <c r="Q72" t="s">
        <v>99</v>
      </c>
    </row>
    <row r="73" spans="1:19" x14ac:dyDescent="0.3">
      <c r="B73" s="64"/>
      <c r="C73" s="64"/>
      <c r="D73" s="11"/>
      <c r="E73" s="4"/>
      <c r="F73" s="4"/>
      <c r="G73" s="4"/>
      <c r="H73" s="7"/>
      <c r="I73" s="7"/>
      <c r="J73" s="7"/>
    </row>
    <row r="74" spans="1:19" ht="14.4" customHeight="1" x14ac:dyDescent="0.3">
      <c r="B74" s="65"/>
      <c r="C74" s="65"/>
      <c r="D74" s="10"/>
      <c r="E74" s="180" t="s">
        <v>11</v>
      </c>
      <c r="F74" s="180"/>
      <c r="G74" s="180"/>
      <c r="H74" s="180"/>
      <c r="I74" s="180"/>
      <c r="J74" s="4"/>
    </row>
    <row r="75" spans="1:19" ht="14.4" customHeight="1" x14ac:dyDescent="0.3">
      <c r="B75" s="66">
        <f>B72+TIME(0,$D72,0)</f>
        <v>0.47569444444444448</v>
      </c>
      <c r="C75" s="66">
        <f>C72+TIME(0,$D72,0)</f>
        <v>0.55902777777777757</v>
      </c>
      <c r="D75" s="74">
        <v>20</v>
      </c>
      <c r="E75" s="181" t="s">
        <v>58</v>
      </c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Q75" t="s">
        <v>100</v>
      </c>
    </row>
    <row r="76" spans="1:19" x14ac:dyDescent="0.3">
      <c r="B76" s="66">
        <f t="shared" si="3"/>
        <v>0.48958333333333337</v>
      </c>
      <c r="C76" s="66">
        <f t="shared" si="4"/>
        <v>0.57291666666666641</v>
      </c>
      <c r="D76" s="73">
        <v>5</v>
      </c>
      <c r="E76" s="175" t="s">
        <v>95</v>
      </c>
      <c r="F76" s="176"/>
      <c r="G76" s="176"/>
      <c r="H76" s="176"/>
      <c r="I76" s="176"/>
      <c r="J76" s="176"/>
      <c r="K76" s="176"/>
      <c r="L76" s="176"/>
      <c r="M76" s="176"/>
      <c r="N76" s="176"/>
      <c r="O76" s="177"/>
      <c r="Q76" t="s">
        <v>100</v>
      </c>
    </row>
    <row r="77" spans="1:19" hidden="1" x14ac:dyDescent="0.3">
      <c r="A77" s="10"/>
      <c r="B77" s="68"/>
      <c r="C77" s="68" t="s">
        <v>14</v>
      </c>
      <c r="D77" s="10">
        <f>SUM($D64,D68:D72,$D75:$D76)</f>
        <v>110</v>
      </c>
      <c r="I77" s="10">
        <f>SUM($D64,I68:I72,$D75:$D76)</f>
        <v>110</v>
      </c>
      <c r="N77" s="10">
        <f>SUM($D64,N68:N72,$D75:$D76)</f>
        <v>110</v>
      </c>
    </row>
    <row r="78" spans="1:19" x14ac:dyDescent="0.3">
      <c r="A78" s="10"/>
      <c r="B78" s="68"/>
      <c r="C78" s="68"/>
      <c r="D78" s="10"/>
      <c r="I78" s="10"/>
      <c r="N78" s="10"/>
    </row>
    <row r="79" spans="1:19" x14ac:dyDescent="0.3">
      <c r="D79" s="168" t="s">
        <v>88</v>
      </c>
      <c r="E79" s="168"/>
      <c r="F79" s="168"/>
      <c r="G79" s="168"/>
      <c r="H79" s="168"/>
      <c r="I79" s="168"/>
      <c r="J79" s="168"/>
    </row>
    <row r="81" spans="1:15" x14ac:dyDescent="0.3">
      <c r="E81" t="s">
        <v>25</v>
      </c>
    </row>
    <row r="82" spans="1:15" x14ac:dyDescent="0.3">
      <c r="E82" t="s">
        <v>26</v>
      </c>
    </row>
    <row r="84" spans="1:15" s="86" customFormat="1" x14ac:dyDescent="0.3">
      <c r="B84" s="14"/>
      <c r="C84" s="14"/>
      <c r="G84" s="14"/>
      <c r="H84" s="14"/>
    </row>
    <row r="85" spans="1:15" x14ac:dyDescent="0.3">
      <c r="A85" t="s">
        <v>73</v>
      </c>
    </row>
    <row r="86" spans="1:15" x14ac:dyDescent="0.3">
      <c r="A86" s="10"/>
      <c r="C86"/>
      <c r="F86" s="10"/>
      <c r="H86"/>
    </row>
    <row r="88" spans="1:15" x14ac:dyDescent="0.3">
      <c r="B88" s="166">
        <v>2</v>
      </c>
      <c r="C88" s="166"/>
      <c r="D88" s="2" t="s">
        <v>0</v>
      </c>
      <c r="E88" s="2"/>
      <c r="F88" s="6"/>
      <c r="G88" s="6"/>
      <c r="H88"/>
    </row>
    <row r="89" spans="1:15" x14ac:dyDescent="0.3">
      <c r="B89" s="166"/>
      <c r="C89" s="166"/>
      <c r="D89" s="8" t="s">
        <v>1</v>
      </c>
      <c r="E89" s="8"/>
      <c r="F89" s="6"/>
      <c r="G89" s="6"/>
      <c r="H89"/>
    </row>
    <row r="90" spans="1:15" x14ac:dyDescent="0.3">
      <c r="B90" s="166"/>
      <c r="C90" s="166"/>
      <c r="D90" s="24" t="s">
        <v>2</v>
      </c>
      <c r="E90" s="24"/>
      <c r="G90"/>
      <c r="H90"/>
    </row>
    <row r="92" spans="1:15" x14ac:dyDescent="0.3">
      <c r="E92" s="178" t="s">
        <v>3</v>
      </c>
      <c r="F92" s="178"/>
      <c r="G92" s="178"/>
      <c r="H92" s="178"/>
      <c r="I92" s="178"/>
    </row>
    <row r="93" spans="1:15" x14ac:dyDescent="0.3">
      <c r="B93" s="167" t="s">
        <v>4</v>
      </c>
      <c r="C93" s="167"/>
      <c r="D93" s="53" t="s">
        <v>5</v>
      </c>
      <c r="E93" s="13" t="s">
        <v>6</v>
      </c>
      <c r="F93" s="12"/>
      <c r="G93" s="173" t="s">
        <v>4</v>
      </c>
      <c r="H93" s="174"/>
      <c r="I93" s="13" t="s">
        <v>5</v>
      </c>
      <c r="J93" s="13" t="s">
        <v>6</v>
      </c>
      <c r="L93" s="173" t="s">
        <v>4</v>
      </c>
      <c r="M93" s="174"/>
      <c r="N93" s="13" t="s">
        <v>5</v>
      </c>
      <c r="O93" s="13" t="s">
        <v>6</v>
      </c>
    </row>
    <row r="94" spans="1:15" x14ac:dyDescent="0.3">
      <c r="B94" s="9">
        <v>0.4236111111111111</v>
      </c>
      <c r="C94" s="9">
        <v>0.51388888888888895</v>
      </c>
      <c r="D94" s="58">
        <v>30</v>
      </c>
      <c r="E94" s="175" t="s">
        <v>15</v>
      </c>
      <c r="F94" s="176"/>
      <c r="G94" s="176"/>
      <c r="H94" s="176"/>
      <c r="I94" s="176"/>
      <c r="J94" s="176"/>
      <c r="K94" s="176"/>
      <c r="L94" s="176"/>
      <c r="M94" s="176"/>
      <c r="N94" s="176"/>
      <c r="O94" s="177"/>
    </row>
    <row r="95" spans="1:15" x14ac:dyDescent="0.3">
      <c r="C95" s="11"/>
      <c r="D95" s="11"/>
      <c r="E95" s="4"/>
      <c r="F95" s="4"/>
      <c r="G95" s="4"/>
      <c r="H95" s="4"/>
      <c r="I95" s="4"/>
      <c r="J95" s="4"/>
      <c r="M95" s="67"/>
      <c r="N95" s="67"/>
    </row>
    <row r="96" spans="1:15" x14ac:dyDescent="0.3">
      <c r="D96" s="10"/>
      <c r="E96" s="178" t="s">
        <v>9</v>
      </c>
      <c r="F96" s="178"/>
      <c r="G96" s="178"/>
      <c r="H96" s="178"/>
      <c r="I96" s="178"/>
      <c r="J96" s="4"/>
      <c r="M96" s="67"/>
      <c r="N96" s="67"/>
    </row>
    <row r="97" spans="2:15" ht="15.6" x14ac:dyDescent="0.3">
      <c r="B97" s="179" t="s">
        <v>16</v>
      </c>
      <c r="C97" s="179"/>
      <c r="D97" s="179"/>
      <c r="E97" s="179"/>
      <c r="F97" s="22"/>
      <c r="G97" s="179" t="s">
        <v>17</v>
      </c>
      <c r="H97" s="179"/>
      <c r="I97" s="179"/>
      <c r="J97" s="179"/>
      <c r="K97" s="23"/>
      <c r="L97" s="179" t="s">
        <v>53</v>
      </c>
      <c r="M97" s="179"/>
      <c r="N97" s="179"/>
      <c r="O97" s="179"/>
    </row>
    <row r="98" spans="2:15" x14ac:dyDescent="0.3">
      <c r="B98" s="66">
        <v>0.44444444444444442</v>
      </c>
      <c r="C98" s="66">
        <v>0.53472222222222221</v>
      </c>
      <c r="D98" s="52">
        <v>20</v>
      </c>
      <c r="E98" s="47" t="s">
        <v>18</v>
      </c>
      <c r="F98" s="4"/>
      <c r="G98" s="66">
        <v>0.44444444444444442</v>
      </c>
      <c r="H98" s="66">
        <v>0.53472222222222221</v>
      </c>
      <c r="I98" s="58">
        <v>20</v>
      </c>
      <c r="J98" s="47" t="s">
        <v>18</v>
      </c>
      <c r="L98" s="66">
        <v>0.44444444444444442</v>
      </c>
      <c r="M98" s="66">
        <v>0.53472222222222221</v>
      </c>
      <c r="N98" s="58">
        <v>30</v>
      </c>
      <c r="O98" s="49" t="s">
        <v>20</v>
      </c>
    </row>
    <row r="99" spans="2:15" x14ac:dyDescent="0.3">
      <c r="B99" s="66">
        <v>0.45833333333333331</v>
      </c>
      <c r="C99" s="66">
        <v>4.8611111111111112E-2</v>
      </c>
      <c r="D99" s="1">
        <v>5</v>
      </c>
      <c r="E99" s="25" t="s">
        <v>21</v>
      </c>
      <c r="F99" s="4"/>
      <c r="G99" s="9">
        <v>0.45833333333333331</v>
      </c>
      <c r="H99" s="9">
        <v>4.8611111111111112E-2</v>
      </c>
      <c r="I99" s="58">
        <v>20</v>
      </c>
      <c r="J99" s="25" t="s">
        <v>19</v>
      </c>
      <c r="L99" s="9">
        <v>0.46527777777777773</v>
      </c>
      <c r="M99" s="9">
        <v>5.5555555555555552E-2</v>
      </c>
      <c r="N99" s="58">
        <v>15</v>
      </c>
      <c r="O99" s="25" t="s">
        <v>18</v>
      </c>
    </row>
    <row r="100" spans="2:15" x14ac:dyDescent="0.3">
      <c r="B100" s="66">
        <v>0.46180555555555558</v>
      </c>
      <c r="C100" s="66">
        <v>5.2083333333333336E-2</v>
      </c>
      <c r="D100" s="1">
        <v>10</v>
      </c>
      <c r="E100" s="48" t="s">
        <v>22</v>
      </c>
      <c r="F100" s="4"/>
      <c r="G100" s="9">
        <v>0.47222222222222227</v>
      </c>
      <c r="H100" s="9">
        <v>6.25E-2</v>
      </c>
      <c r="I100" s="58">
        <v>5</v>
      </c>
      <c r="J100" s="25" t="s">
        <v>21</v>
      </c>
      <c r="L100" s="9">
        <v>0.47569444444444442</v>
      </c>
      <c r="M100" s="9">
        <v>6.5972222222222224E-2</v>
      </c>
      <c r="N100" s="58">
        <v>5</v>
      </c>
      <c r="O100" s="25" t="s">
        <v>21</v>
      </c>
    </row>
    <row r="101" spans="2:15" x14ac:dyDescent="0.3">
      <c r="B101" s="66">
        <v>0.46875</v>
      </c>
      <c r="C101" s="66">
        <v>5.9027777777777783E-2</v>
      </c>
      <c r="D101" s="1">
        <v>20</v>
      </c>
      <c r="E101" s="25" t="s">
        <v>19</v>
      </c>
      <c r="F101" s="4"/>
      <c r="G101" s="9">
        <v>0.47569444444444442</v>
      </c>
      <c r="H101" s="9">
        <v>6.5972222222222224E-2</v>
      </c>
      <c r="I101" s="58">
        <v>10</v>
      </c>
      <c r="J101" s="48" t="s">
        <v>22</v>
      </c>
      <c r="L101" s="9">
        <v>0.47916666666666669</v>
      </c>
      <c r="M101" s="9">
        <v>6.9444444444444434E-2</v>
      </c>
      <c r="N101" s="58">
        <v>5</v>
      </c>
      <c r="O101" s="48" t="s">
        <v>22</v>
      </c>
    </row>
    <row r="102" spans="2:15" x14ac:dyDescent="0.3">
      <c r="B102" s="62"/>
      <c r="C102" s="62"/>
      <c r="D102" s="11"/>
      <c r="E102" s="4"/>
      <c r="F102" s="4"/>
      <c r="G102" s="4"/>
      <c r="H102" s="7"/>
      <c r="I102" s="7"/>
      <c r="J102" s="7"/>
    </row>
    <row r="103" spans="2:15" x14ac:dyDescent="0.3">
      <c r="B103" s="62"/>
      <c r="C103" s="62"/>
      <c r="D103" s="10"/>
      <c r="E103" s="180" t="s">
        <v>11</v>
      </c>
      <c r="F103" s="180"/>
      <c r="G103" s="180"/>
      <c r="H103" s="180"/>
      <c r="I103" s="180"/>
      <c r="J103" s="4"/>
    </row>
    <row r="104" spans="2:15" x14ac:dyDescent="0.3">
      <c r="B104" s="72">
        <v>0.4826388888888889</v>
      </c>
      <c r="C104" s="72">
        <v>7.2916666666666671E-2</v>
      </c>
      <c r="D104" s="74">
        <v>15</v>
      </c>
      <c r="E104" s="181" t="s">
        <v>58</v>
      </c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</row>
    <row r="105" spans="2:15" x14ac:dyDescent="0.3">
      <c r="B105" s="66">
        <v>0.49305555555555558</v>
      </c>
      <c r="C105" s="66">
        <v>8.3333333333333329E-2</v>
      </c>
      <c r="D105" s="73">
        <v>10</v>
      </c>
      <c r="E105" s="170" t="s">
        <v>23</v>
      </c>
      <c r="F105" s="171"/>
      <c r="G105" s="171"/>
      <c r="H105" s="171"/>
      <c r="I105" s="171"/>
      <c r="J105" s="171"/>
      <c r="K105" s="171"/>
      <c r="L105" s="171"/>
      <c r="M105" s="171"/>
      <c r="N105" s="171"/>
      <c r="O105" s="172"/>
    </row>
    <row r="106" spans="2:15" x14ac:dyDescent="0.3">
      <c r="C106" s="68" t="s">
        <v>14</v>
      </c>
      <c r="D106" s="10">
        <f>SUM(D93:D105)</f>
        <v>110</v>
      </c>
      <c r="I106" s="10">
        <f>SUM(I93:I105)+D94+D104+D105</f>
        <v>110</v>
      </c>
      <c r="N106" s="10">
        <f>SUM(N93:N105)+D94+D104+D105</f>
        <v>110</v>
      </c>
    </row>
  </sheetData>
  <mergeCells count="33">
    <mergeCell ref="B58:C60"/>
    <mergeCell ref="E62:I62"/>
    <mergeCell ref="E75:O75"/>
    <mergeCell ref="L93:M93"/>
    <mergeCell ref="E92:I92"/>
    <mergeCell ref="B93:C93"/>
    <mergeCell ref="G93:H93"/>
    <mergeCell ref="E96:I96"/>
    <mergeCell ref="B97:E97"/>
    <mergeCell ref="G97:J97"/>
    <mergeCell ref="L97:O97"/>
    <mergeCell ref="D79:J79"/>
    <mergeCell ref="L37:M37"/>
    <mergeCell ref="E105:O105"/>
    <mergeCell ref="B63:C63"/>
    <mergeCell ref="G63:H63"/>
    <mergeCell ref="L63:M63"/>
    <mergeCell ref="E64:O64"/>
    <mergeCell ref="E66:I66"/>
    <mergeCell ref="B67:E67"/>
    <mergeCell ref="G67:J67"/>
    <mergeCell ref="L67:O67"/>
    <mergeCell ref="E74:I74"/>
    <mergeCell ref="E76:O76"/>
    <mergeCell ref="B88:C90"/>
    <mergeCell ref="E103:I103"/>
    <mergeCell ref="E104:O104"/>
    <mergeCell ref="E94:O94"/>
    <mergeCell ref="B2:C4"/>
    <mergeCell ref="B6:C6"/>
    <mergeCell ref="B32:C34"/>
    <mergeCell ref="B37:C37"/>
    <mergeCell ref="G37:H37"/>
  </mergeCells>
  <pageMargins left="0.7" right="0.7" top="0.75" bottom="0.75" header="0.3" footer="0.3"/>
  <pageSetup scale="86" orientation="landscape" r:id="rId1"/>
  <rowBreaks count="1" manualBreakCount="1">
    <brk id="29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8"/>
  <sheetViews>
    <sheetView showGridLines="0" view="pageBreakPreview" zoomScale="60" zoomScaleNormal="70" workbookViewId="0"/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155</v>
      </c>
      <c r="B1" s="10"/>
      <c r="C1" s="10"/>
    </row>
    <row r="2" spans="1:34" customFormat="1" x14ac:dyDescent="0.3">
      <c r="A2" s="16"/>
      <c r="B2" s="193">
        <v>3</v>
      </c>
      <c r="C2" s="193"/>
      <c r="E2" s="134" t="s">
        <v>142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193"/>
      <c r="C3" s="193"/>
      <c r="E3" s="135" t="s">
        <v>131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193"/>
      <c r="C4" s="193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194" t="s">
        <v>4</v>
      </c>
      <c r="C6" s="195"/>
      <c r="D6" s="55" t="s">
        <v>5</v>
      </c>
      <c r="E6" s="55" t="s">
        <v>6</v>
      </c>
      <c r="F6" s="19"/>
      <c r="G6" s="196" t="s">
        <v>4</v>
      </c>
      <c r="H6" s="196"/>
      <c r="I6" s="55" t="s">
        <v>5</v>
      </c>
      <c r="J6" s="55" t="s">
        <v>6</v>
      </c>
      <c r="K6" s="16"/>
      <c r="L6" s="194" t="s">
        <v>4</v>
      </c>
      <c r="M6" s="195"/>
      <c r="N6" s="89" t="s">
        <v>5</v>
      </c>
      <c r="O6" s="89" t="s">
        <v>6</v>
      </c>
      <c r="P6" s="163"/>
      <c r="Q6" s="197"/>
      <c r="R6" s="197"/>
      <c r="S6" s="77"/>
      <c r="T6" s="77"/>
      <c r="U6" s="16"/>
      <c r="V6" s="197"/>
      <c r="W6" s="197"/>
      <c r="X6" s="77"/>
      <c r="Y6" s="77"/>
      <c r="Z6" s="77"/>
      <c r="AA6" s="197"/>
      <c r="AB6" s="197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85" t="s">
        <v>27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87" t="s">
        <v>79</v>
      </c>
      <c r="F8" s="188"/>
      <c r="G8" s="188"/>
      <c r="H8" s="188"/>
      <c r="I8" s="188"/>
      <c r="J8" s="188"/>
      <c r="K8" s="188"/>
      <c r="L8" s="188"/>
      <c r="M8" s="188"/>
      <c r="N8" s="188"/>
      <c r="O8" s="189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82" t="s">
        <v>29</v>
      </c>
      <c r="C10" s="183"/>
      <c r="D10" s="183"/>
      <c r="E10" s="184"/>
      <c r="F10" s="29"/>
      <c r="G10" s="182" t="s">
        <v>149</v>
      </c>
      <c r="H10" s="183"/>
      <c r="I10" s="183"/>
      <c r="J10" s="184"/>
      <c r="K10" s="30"/>
      <c r="L10" s="182" t="s">
        <v>91</v>
      </c>
      <c r="M10" s="183"/>
      <c r="N10" s="183"/>
      <c r="O10" s="184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137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139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43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43" t="s">
        <v>139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43" t="s">
        <v>147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43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82" t="s">
        <v>52</v>
      </c>
      <c r="C15" s="183"/>
      <c r="D15" s="183"/>
      <c r="E15" s="184"/>
      <c r="F15" s="27"/>
      <c r="G15" s="182" t="s">
        <v>150</v>
      </c>
      <c r="H15" s="183"/>
      <c r="I15" s="183"/>
      <c r="J15" s="184"/>
      <c r="K15" s="32"/>
      <c r="L15" s="182" t="s">
        <v>148</v>
      </c>
      <c r="M15" s="183"/>
      <c r="N15" s="183"/>
      <c r="O15" s="184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43" t="s">
        <v>139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43" t="s">
        <v>147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43" t="s">
        <v>139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43" t="s">
        <v>137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43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43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43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43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190" t="s">
        <v>84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</row>
    <row r="30" spans="1:34" customFormat="1" x14ac:dyDescent="0.3">
      <c r="B30" s="10"/>
      <c r="C30" s="10"/>
    </row>
    <row r="31" spans="1:34" customFormat="1" x14ac:dyDescent="0.3">
      <c r="B31" s="10"/>
      <c r="C31" s="10"/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66">
        <v>3</v>
      </c>
      <c r="C39" s="166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66"/>
      <c r="C40" s="166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66"/>
      <c r="C41" s="166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194" t="s">
        <v>4</v>
      </c>
      <c r="C44" s="195"/>
      <c r="D44" s="53" t="s">
        <v>5</v>
      </c>
      <c r="E44" s="89" t="s">
        <v>6</v>
      </c>
      <c r="F44" s="19"/>
      <c r="G44" s="194" t="s">
        <v>4</v>
      </c>
      <c r="H44" s="195"/>
      <c r="I44" s="13" t="s">
        <v>5</v>
      </c>
      <c r="J44" s="89" t="s">
        <v>6</v>
      </c>
      <c r="L44" s="194" t="s">
        <v>4</v>
      </c>
      <c r="M44" s="195"/>
      <c r="N44" s="13" t="s">
        <v>5</v>
      </c>
      <c r="O44" s="89" t="s">
        <v>6</v>
      </c>
      <c r="P44" s="19"/>
      <c r="Q44" s="194" t="s">
        <v>4</v>
      </c>
      <c r="R44" s="195"/>
      <c r="S44" s="13" t="s">
        <v>5</v>
      </c>
      <c r="T44" s="89" t="s">
        <v>6</v>
      </c>
      <c r="V44" s="194" t="s">
        <v>4</v>
      </c>
      <c r="W44" s="195"/>
      <c r="X44" s="13" t="s">
        <v>5</v>
      </c>
      <c r="Y44" s="89" t="s">
        <v>6</v>
      </c>
      <c r="Z44" s="77"/>
      <c r="AA44" s="194" t="s">
        <v>4</v>
      </c>
      <c r="AB44" s="195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01" t="s">
        <v>27</v>
      </c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3"/>
      <c r="Z45" s="159"/>
      <c r="AA45" s="159"/>
      <c r="AB45" s="159"/>
      <c r="AC45" s="159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04" t="s">
        <v>79</v>
      </c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6"/>
      <c r="Z46" s="160"/>
      <c r="AA46" s="160"/>
      <c r="AB46" s="160"/>
      <c r="AC46" s="160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98" t="s">
        <v>29</v>
      </c>
      <c r="C49" s="199"/>
      <c r="D49" s="199"/>
      <c r="E49" s="200"/>
      <c r="F49" s="29"/>
      <c r="G49" s="198" t="s">
        <v>52</v>
      </c>
      <c r="H49" s="199"/>
      <c r="I49" s="199"/>
      <c r="J49" s="200"/>
      <c r="K49" s="30"/>
      <c r="L49" s="198" t="s">
        <v>30</v>
      </c>
      <c r="M49" s="199"/>
      <c r="N49" s="199"/>
      <c r="O49" s="200"/>
      <c r="P49" s="29"/>
      <c r="Q49" s="198" t="s">
        <v>50</v>
      </c>
      <c r="R49" s="199"/>
      <c r="S49" s="199"/>
      <c r="T49" s="200"/>
      <c r="V49" s="198" t="s">
        <v>91</v>
      </c>
      <c r="W49" s="199"/>
      <c r="X49" s="199"/>
      <c r="Y49" s="200"/>
      <c r="Z49" s="29"/>
      <c r="AA49" s="198" t="s">
        <v>91</v>
      </c>
      <c r="AB49" s="199"/>
      <c r="AC49" s="199"/>
      <c r="AD49" s="200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61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61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61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14" t="s">
        <v>11</v>
      </c>
      <c r="F54" s="214"/>
      <c r="G54" s="214"/>
      <c r="H54" s="214"/>
      <c r="I54" s="214"/>
      <c r="J54" s="214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11" t="s">
        <v>84</v>
      </c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3"/>
      <c r="Z55" s="135"/>
      <c r="AA55" s="135"/>
      <c r="AB55" s="135"/>
      <c r="AC55" s="135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68" t="s">
        <v>88</v>
      </c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66">
        <v>3</v>
      </c>
      <c r="C68" s="166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66"/>
      <c r="C69" s="166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66"/>
      <c r="C70" s="166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196" t="s">
        <v>4</v>
      </c>
      <c r="C73" s="196"/>
      <c r="D73" s="53" t="s">
        <v>5</v>
      </c>
      <c r="E73" s="89" t="s">
        <v>6</v>
      </c>
      <c r="F73" s="19"/>
      <c r="G73" s="207" t="s">
        <v>4</v>
      </c>
      <c r="H73" s="208"/>
      <c r="I73" s="13" t="s">
        <v>5</v>
      </c>
      <c r="J73" s="89" t="s">
        <v>6</v>
      </c>
      <c r="L73" s="210" t="s">
        <v>4</v>
      </c>
      <c r="M73" s="210"/>
      <c r="N73" s="13" t="s">
        <v>5</v>
      </c>
      <c r="O73" s="89" t="s">
        <v>6</v>
      </c>
      <c r="P73" s="19"/>
      <c r="Q73" s="207" t="s">
        <v>4</v>
      </c>
      <c r="R73" s="208"/>
      <c r="S73" s="13" t="s">
        <v>5</v>
      </c>
      <c r="T73" s="89" t="s">
        <v>6</v>
      </c>
      <c r="V73" s="207" t="s">
        <v>4</v>
      </c>
      <c r="W73" s="208"/>
      <c r="X73" s="13" t="s">
        <v>5</v>
      </c>
      <c r="Y73" s="89" t="s">
        <v>6</v>
      </c>
      <c r="Z73" s="77"/>
      <c r="AA73" s="207" t="s">
        <v>4</v>
      </c>
      <c r="AB73" s="208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09" t="s">
        <v>27</v>
      </c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159"/>
      <c r="AA74" s="159"/>
      <c r="AB74" s="159"/>
      <c r="AC74" s="159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09" t="s">
        <v>28</v>
      </c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159"/>
      <c r="AA75" s="159"/>
      <c r="AB75" s="159"/>
      <c r="AC75" s="159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98" t="s">
        <v>29</v>
      </c>
      <c r="C78" s="199"/>
      <c r="D78" s="199"/>
      <c r="E78" s="200"/>
      <c r="F78" s="29"/>
      <c r="G78" s="198" t="s">
        <v>52</v>
      </c>
      <c r="H78" s="199"/>
      <c r="I78" s="199"/>
      <c r="J78" s="200"/>
      <c r="K78" s="30"/>
      <c r="L78" s="198" t="s">
        <v>30</v>
      </c>
      <c r="M78" s="199"/>
      <c r="N78" s="199"/>
      <c r="O78" s="200"/>
      <c r="P78" s="29"/>
      <c r="Q78" s="198" t="s">
        <v>50</v>
      </c>
      <c r="R78" s="199"/>
      <c r="S78" s="199"/>
      <c r="T78" s="200"/>
      <c r="U78" s="21"/>
      <c r="V78" s="198" t="s">
        <v>51</v>
      </c>
      <c r="W78" s="199"/>
      <c r="X78" s="199"/>
      <c r="Y78" s="200"/>
      <c r="Z78" s="29"/>
      <c r="AA78" s="198" t="s">
        <v>51</v>
      </c>
      <c r="AB78" s="199"/>
      <c r="AC78" s="199"/>
      <c r="AD78" s="200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61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61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61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68" t="s">
        <v>24</v>
      </c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scale="52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1"/>
  <sheetViews>
    <sheetView showGridLines="0" view="pageBreakPreview" zoomScale="60" zoomScaleNormal="90" workbookViewId="0">
      <selection sqref="A1:M30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155</v>
      </c>
      <c r="B1" s="10"/>
      <c r="C1" s="10"/>
    </row>
    <row r="2" spans="1:24" customFormat="1" x14ac:dyDescent="0.3">
      <c r="A2" s="16"/>
      <c r="B2" s="166">
        <v>4</v>
      </c>
      <c r="C2" s="166"/>
      <c r="E2" s="134" t="s">
        <v>142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66"/>
      <c r="C3" s="166"/>
      <c r="E3" s="135" t="s">
        <v>131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66"/>
      <c r="C4" s="166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196" t="s">
        <v>4</v>
      </c>
      <c r="C6" s="196"/>
      <c r="D6" s="53" t="s">
        <v>5</v>
      </c>
      <c r="E6" s="55" t="s">
        <v>6</v>
      </c>
      <c r="F6" s="19"/>
      <c r="G6" s="194" t="s">
        <v>4</v>
      </c>
      <c r="H6" s="195"/>
      <c r="I6" s="53" t="s">
        <v>5</v>
      </c>
      <c r="J6" s="55" t="s">
        <v>6</v>
      </c>
      <c r="K6" s="16"/>
      <c r="L6" s="197"/>
      <c r="M6" s="197"/>
      <c r="N6" s="78"/>
      <c r="O6" s="77"/>
      <c r="P6" s="77"/>
      <c r="Q6" s="197"/>
      <c r="R6" s="197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15" t="s">
        <v>29</v>
      </c>
      <c r="C8" s="216"/>
      <c r="D8" s="216"/>
      <c r="E8" s="217"/>
      <c r="F8" s="20"/>
      <c r="G8" s="215" t="s">
        <v>52</v>
      </c>
      <c r="H8" s="216"/>
      <c r="I8" s="216"/>
      <c r="J8" s="217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18">
        <v>0.41666666666666669</v>
      </c>
      <c r="H9" s="218">
        <v>0.5</v>
      </c>
      <c r="I9" s="224">
        <v>45</v>
      </c>
      <c r="J9" s="225" t="s">
        <v>137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99</v>
      </c>
      <c r="W9" t="s">
        <v>101</v>
      </c>
      <c r="X9">
        <f>SUMIF(V$9:V$18,"=p",D$9:D$18)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19"/>
      <c r="H10" s="219"/>
      <c r="I10" s="224"/>
      <c r="J10" s="225"/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W10" t="s">
        <v>99</v>
      </c>
      <c r="X10">
        <f>SUMIF(V$9:V$18,"=t",D$9:D$18)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101</v>
      </c>
      <c r="W11" t="s">
        <v>100</v>
      </c>
      <c r="X11">
        <f>SUMIF(V$9:V$18,"=a",D$9:D$18)</f>
        <v>10</v>
      </c>
    </row>
    <row r="12" spans="1:24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28.2" customHeight="1" x14ac:dyDescent="0.3">
      <c r="A13" s="16"/>
      <c r="B13" s="215" t="s">
        <v>30</v>
      </c>
      <c r="C13" s="216"/>
      <c r="D13" s="216"/>
      <c r="E13" s="217"/>
      <c r="F13" s="27"/>
      <c r="G13" s="215" t="s">
        <v>37</v>
      </c>
      <c r="H13" s="216"/>
      <c r="I13" s="216"/>
      <c r="J13" s="217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28.2" customHeight="1" x14ac:dyDescent="0.3">
      <c r="A14" s="16"/>
      <c r="B14" s="82">
        <v>0.41666666666666669</v>
      </c>
      <c r="C14" s="82">
        <v>0.5</v>
      </c>
      <c r="D14" s="56">
        <v>15</v>
      </c>
      <c r="E14" s="143" t="s">
        <v>60</v>
      </c>
      <c r="F14" s="27"/>
      <c r="G14" s="218">
        <v>0.41666666666666669</v>
      </c>
      <c r="H14" s="218">
        <v>0.5</v>
      </c>
      <c r="I14" s="220">
        <v>55</v>
      </c>
      <c r="J14" s="222" t="s">
        <v>62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ht="28.2" customHeight="1" x14ac:dyDescent="0.3">
      <c r="A15" s="16"/>
      <c r="B15" s="57">
        <f>B14+TIME(0,$D14,0)</f>
        <v>0.42708333333333337</v>
      </c>
      <c r="C15" s="57">
        <f>C14+TIME(0,$D14,0)</f>
        <v>0.51041666666666663</v>
      </c>
      <c r="D15" s="56">
        <v>55</v>
      </c>
      <c r="E15" s="143" t="s">
        <v>62</v>
      </c>
      <c r="F15" s="27"/>
      <c r="G15" s="219"/>
      <c r="H15" s="219"/>
      <c r="I15" s="221"/>
      <c r="J15" s="223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24" customFormat="1" ht="28.2" customHeight="1" x14ac:dyDescent="0.3">
      <c r="A16" s="16"/>
      <c r="B16" s="57">
        <f>B15+TIME(0,$D15,0)</f>
        <v>0.46527777777777779</v>
      </c>
      <c r="C16" s="57">
        <f>C15+TIME(0,$D15,0)</f>
        <v>0.54861111111111105</v>
      </c>
      <c r="D16" s="56">
        <v>30</v>
      </c>
      <c r="E16" s="143" t="s">
        <v>89</v>
      </c>
      <c r="F16" s="27"/>
      <c r="G16" s="57">
        <f>G14+TIME(0,I14,0)</f>
        <v>0.4548611111111111</v>
      </c>
      <c r="H16" s="57">
        <f>H14+TIME(0,I14,0)</f>
        <v>0.53819444444444442</v>
      </c>
      <c r="I16" s="56">
        <v>45</v>
      </c>
      <c r="J16" s="143" t="s">
        <v>137</v>
      </c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</row>
    <row r="17" spans="1:24" customFormat="1" x14ac:dyDescent="0.3">
      <c r="A17" s="16"/>
      <c r="B17" s="76"/>
      <c r="C17" s="76"/>
      <c r="D17" s="27"/>
      <c r="E17" s="27"/>
      <c r="F17" s="27"/>
      <c r="G17" s="76"/>
      <c r="H17" s="76"/>
      <c r="I17" s="27"/>
      <c r="J17" s="27"/>
      <c r="K17" s="32"/>
      <c r="L17" s="76"/>
      <c r="M17" s="76"/>
      <c r="N17" s="27"/>
      <c r="O17" s="27"/>
      <c r="P17" s="27"/>
      <c r="Q17" s="76"/>
      <c r="R17" s="76"/>
      <c r="S17" s="27"/>
      <c r="T17" s="27"/>
      <c r="U17" s="16"/>
      <c r="W17" s="16"/>
      <c r="X17" s="16"/>
    </row>
    <row r="18" spans="1:24" customFormat="1" x14ac:dyDescent="0.3">
      <c r="A18" s="17"/>
      <c r="B18" s="94">
        <f>B11+TIME(0,D11,0)</f>
        <v>0.4861111111111111</v>
      </c>
      <c r="C18" s="94">
        <f>C11+TIME(0,D11,0)</f>
        <v>0.56944444444444442</v>
      </c>
      <c r="D18" s="56">
        <v>10</v>
      </c>
      <c r="E18" s="190" t="s">
        <v>84</v>
      </c>
      <c r="F18" s="191"/>
      <c r="G18" s="191"/>
      <c r="H18" s="191"/>
      <c r="I18" s="191"/>
      <c r="J18" s="192"/>
      <c r="U18" s="17"/>
      <c r="V18" t="s">
        <v>100</v>
      </c>
      <c r="W18" s="16"/>
      <c r="X18" s="16"/>
    </row>
    <row r="19" spans="1:24" customFormat="1" hidden="1" x14ac:dyDescent="0.3">
      <c r="B19" s="10"/>
      <c r="C19" s="68" t="s">
        <v>14</v>
      </c>
      <c r="D19" s="10">
        <f>SUM(D9:D18)</f>
        <v>210</v>
      </c>
      <c r="E19" s="18"/>
      <c r="F19" s="18"/>
      <c r="G19" s="18"/>
      <c r="H19" s="18"/>
      <c r="I19" s="10">
        <f>SUM(I9:I11)+D18</f>
        <v>110</v>
      </c>
      <c r="J19" s="18"/>
      <c r="K19" s="16"/>
      <c r="L19" s="16"/>
      <c r="M19" s="16"/>
      <c r="N19" s="10">
        <f>SUM(D14:D16)+D18</f>
        <v>110</v>
      </c>
      <c r="O19" s="16"/>
      <c r="P19" s="16"/>
      <c r="Q19" s="16"/>
      <c r="R19" s="16"/>
      <c r="S19" s="10">
        <f>SUM(I14:I16)+D18</f>
        <v>110</v>
      </c>
      <c r="T19" s="16"/>
      <c r="U19" s="17"/>
    </row>
    <row r="20" spans="1:24" customFormat="1" x14ac:dyDescent="0.3">
      <c r="A20" s="16"/>
      <c r="B20" s="15"/>
      <c r="C20" s="15"/>
      <c r="D20" s="15"/>
      <c r="E20" s="18"/>
      <c r="F20" s="18"/>
      <c r="G20" s="18"/>
      <c r="H20" s="18"/>
      <c r="I20" s="18"/>
      <c r="J20" s="1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4" customFormat="1" x14ac:dyDescent="0.3">
      <c r="A21" s="16"/>
      <c r="B21" s="15"/>
      <c r="C21" s="15"/>
      <c r="D21" s="16"/>
      <c r="E21" s="16"/>
      <c r="F21" s="16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4" customFormat="1" x14ac:dyDescent="0.3">
      <c r="B22" s="10"/>
      <c r="C22" s="10"/>
      <c r="E22" t="s">
        <v>65</v>
      </c>
      <c r="G22" s="10"/>
      <c r="H22" s="10"/>
    </row>
    <row r="23" spans="1:24" customFormat="1" x14ac:dyDescent="0.3">
      <c r="B23" s="10"/>
      <c r="C23" s="10"/>
      <c r="E23" t="s">
        <v>26</v>
      </c>
      <c r="G23" s="10"/>
      <c r="H23" s="10"/>
    </row>
    <row r="24" spans="1:24" customFormat="1" x14ac:dyDescent="0.3">
      <c r="A24" s="16"/>
      <c r="B24" s="15"/>
      <c r="C24" s="15"/>
      <c r="D24" s="16"/>
      <c r="E24" s="51" t="s">
        <v>36</v>
      </c>
      <c r="F24" s="16"/>
      <c r="G24" s="15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4" customFormat="1" x14ac:dyDescent="0.3">
      <c r="B25" s="10"/>
      <c r="C25" s="10"/>
    </row>
    <row r="26" spans="1:24" customFormat="1" x14ac:dyDescent="0.3">
      <c r="B26" s="10"/>
      <c r="C26" s="10"/>
    </row>
    <row r="27" spans="1:24" customFormat="1" x14ac:dyDescent="0.3">
      <c r="B27" s="10"/>
      <c r="C27" s="10"/>
    </row>
    <row r="28" spans="1:24" customFormat="1" x14ac:dyDescent="0.3">
      <c r="B28" s="10"/>
      <c r="C28" s="10"/>
    </row>
    <row r="29" spans="1:24" customFormat="1" x14ac:dyDescent="0.3">
      <c r="B29" s="10"/>
      <c r="C29" s="10"/>
    </row>
    <row r="30" spans="1:24" customFormat="1" x14ac:dyDescent="0.3">
      <c r="B30" s="10"/>
      <c r="C30" s="10"/>
    </row>
    <row r="31" spans="1:24" customFormat="1" x14ac:dyDescent="0.3">
      <c r="B31" s="10"/>
      <c r="C31" s="10"/>
    </row>
    <row r="32" spans="1:24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6" spans="1:24" customFormat="1" x14ac:dyDescent="0.3">
      <c r="B36" s="10"/>
      <c r="C36" s="10"/>
    </row>
    <row r="37" spans="1:24" customFormat="1" x14ac:dyDescent="0.3">
      <c r="B37" s="10"/>
      <c r="C37" s="10"/>
    </row>
    <row r="39" spans="1:24" x14ac:dyDescent="0.3">
      <c r="B39" s="166">
        <v>4</v>
      </c>
      <c r="C39" s="166"/>
      <c r="D39" s="2" t="s">
        <v>86</v>
      </c>
      <c r="E39" s="2"/>
      <c r="F39" s="2"/>
      <c r="G39" s="2"/>
      <c r="H39" s="2"/>
      <c r="I39" s="6"/>
      <c r="J39"/>
      <c r="K39"/>
    </row>
    <row r="40" spans="1:24" x14ac:dyDescent="0.3">
      <c r="B40" s="166"/>
      <c r="C40" s="166"/>
      <c r="D40" s="8" t="s">
        <v>87</v>
      </c>
      <c r="E40" s="8"/>
      <c r="F40" s="8"/>
      <c r="G40" s="8"/>
      <c r="H40" s="8"/>
      <c r="I40"/>
      <c r="J40"/>
      <c r="K40"/>
    </row>
    <row r="41" spans="1:24" x14ac:dyDescent="0.3">
      <c r="A41" s="16" t="s">
        <v>112</v>
      </c>
      <c r="B41" s="166"/>
      <c r="C41" s="166"/>
      <c r="D41" s="24" t="s">
        <v>2</v>
      </c>
      <c r="E41" s="24"/>
      <c r="F41" s="24"/>
      <c r="G41" s="24"/>
      <c r="H41" s="24"/>
      <c r="I41"/>
      <c r="J41"/>
      <c r="K41"/>
    </row>
    <row r="42" spans="1:24" x14ac:dyDescent="0.3">
      <c r="A42" s="16" t="s">
        <v>114</v>
      </c>
    </row>
    <row r="43" spans="1:24" ht="14.4" customHeight="1" x14ac:dyDescent="0.3">
      <c r="B43" s="196" t="s">
        <v>4</v>
      </c>
      <c r="C43" s="196"/>
      <c r="D43" s="53" t="s">
        <v>5</v>
      </c>
      <c r="E43" s="55" t="s">
        <v>6</v>
      </c>
      <c r="F43" s="19"/>
      <c r="G43" s="194" t="s">
        <v>4</v>
      </c>
      <c r="H43" s="195"/>
      <c r="I43" s="53" t="s">
        <v>5</v>
      </c>
      <c r="J43" s="55" t="s">
        <v>6</v>
      </c>
      <c r="L43" s="196" t="s">
        <v>4</v>
      </c>
      <c r="M43" s="196"/>
      <c r="N43" s="53" t="s">
        <v>5</v>
      </c>
      <c r="O43" s="55" t="s">
        <v>6</v>
      </c>
      <c r="P43" s="19"/>
      <c r="Q43" s="194" t="s">
        <v>4</v>
      </c>
      <c r="R43" s="195"/>
      <c r="S43" s="53" t="s">
        <v>5</v>
      </c>
      <c r="T43" s="55" t="s">
        <v>6</v>
      </c>
      <c r="V43" t="s">
        <v>98</v>
      </c>
      <c r="W43"/>
      <c r="X43"/>
    </row>
    <row r="44" spans="1:24" ht="13.8" customHeight="1" x14ac:dyDescent="0.3">
      <c r="B44" s="77"/>
      <c r="C44" s="77"/>
      <c r="D44" s="78"/>
      <c r="E44" s="77"/>
      <c r="F44" s="77"/>
      <c r="G44" s="77"/>
      <c r="H44" s="77"/>
      <c r="I44" s="78"/>
      <c r="J44" s="77"/>
      <c r="L44" s="77"/>
      <c r="M44" s="77"/>
      <c r="N44" s="78"/>
      <c r="O44" s="77"/>
      <c r="P44" s="77"/>
      <c r="Q44" s="77"/>
      <c r="R44" s="77"/>
      <c r="S44" s="78"/>
      <c r="T44" s="77"/>
      <c r="V44"/>
      <c r="W44"/>
      <c r="X44"/>
    </row>
    <row r="45" spans="1:24" ht="13.8" customHeight="1" x14ac:dyDescent="0.3">
      <c r="D45" t="s">
        <v>48</v>
      </c>
      <c r="E45"/>
      <c r="F45"/>
      <c r="G45"/>
      <c r="H45"/>
      <c r="I45" s="226" t="s">
        <v>49</v>
      </c>
      <c r="J45" s="226"/>
      <c r="L45" s="15"/>
      <c r="M45" s="15"/>
      <c r="N45" t="s">
        <v>48</v>
      </c>
      <c r="O45" s="18"/>
      <c r="P45" s="18"/>
      <c r="Q45" s="18"/>
      <c r="R45" s="18"/>
      <c r="S45" t="s">
        <v>48</v>
      </c>
      <c r="T45" s="18"/>
      <c r="V45"/>
      <c r="W45"/>
      <c r="X45"/>
    </row>
    <row r="46" spans="1:24" s="21" customFormat="1" ht="15.6" x14ac:dyDescent="0.3">
      <c r="B46" s="227" t="s">
        <v>29</v>
      </c>
      <c r="C46" s="228"/>
      <c r="D46" s="228"/>
      <c r="E46" s="229"/>
      <c r="F46" s="20"/>
      <c r="G46" s="227" t="s">
        <v>52</v>
      </c>
      <c r="H46" s="228"/>
      <c r="I46" s="228"/>
      <c r="J46" s="229"/>
      <c r="L46" s="227" t="s">
        <v>30</v>
      </c>
      <c r="M46" s="228"/>
      <c r="N46" s="228"/>
      <c r="O46" s="229"/>
      <c r="P46" s="20"/>
      <c r="Q46" s="227" t="s">
        <v>37</v>
      </c>
      <c r="R46" s="228"/>
      <c r="S46" s="228"/>
      <c r="T46" s="229"/>
      <c r="V46"/>
      <c r="W46"/>
      <c r="X46"/>
    </row>
    <row r="47" spans="1:24" ht="28.8" x14ac:dyDescent="0.3">
      <c r="B47" s="82">
        <v>0.41666666666666669</v>
      </c>
      <c r="C47" s="82">
        <v>0.5</v>
      </c>
      <c r="D47" s="56">
        <v>30</v>
      </c>
      <c r="E47" s="36" t="s">
        <v>89</v>
      </c>
      <c r="F47" s="28"/>
      <c r="G47" s="218">
        <v>0.41666666666666669</v>
      </c>
      <c r="H47" s="218">
        <v>0.5</v>
      </c>
      <c r="I47" s="224">
        <v>45</v>
      </c>
      <c r="J47" s="230" t="s">
        <v>31</v>
      </c>
      <c r="K47" s="32"/>
      <c r="L47" s="82">
        <v>0.41666666666666669</v>
      </c>
      <c r="M47" s="82">
        <v>0.5</v>
      </c>
      <c r="N47" s="56">
        <v>15</v>
      </c>
      <c r="O47" s="36" t="s">
        <v>60</v>
      </c>
      <c r="P47" s="28"/>
      <c r="Q47" s="218">
        <v>0.41666666666666669</v>
      </c>
      <c r="R47" s="218">
        <v>0.5</v>
      </c>
      <c r="S47" s="220">
        <v>55</v>
      </c>
      <c r="T47" s="231" t="s">
        <v>62</v>
      </c>
      <c r="V47" t="s">
        <v>99</v>
      </c>
      <c r="W47"/>
      <c r="X47"/>
    </row>
    <row r="48" spans="1:24" ht="28.8" x14ac:dyDescent="0.3">
      <c r="B48" s="57">
        <f>B47+TIME(0,$D47,0)</f>
        <v>0.4375</v>
      </c>
      <c r="C48" s="57">
        <f>C47+TIME(0,$D47,0)</f>
        <v>0.52083333333333337</v>
      </c>
      <c r="D48" s="56">
        <v>15</v>
      </c>
      <c r="E48" s="36" t="s">
        <v>60</v>
      </c>
      <c r="F48" s="28"/>
      <c r="G48" s="219"/>
      <c r="H48" s="219"/>
      <c r="I48" s="224"/>
      <c r="J48" s="230"/>
      <c r="K48" s="32"/>
      <c r="L48" s="57">
        <f>L47+TIME(0,$N47,0)</f>
        <v>0.42708333333333337</v>
      </c>
      <c r="M48" s="57">
        <f>M47+TIME(0,$N47,0)</f>
        <v>0.51041666666666663</v>
      </c>
      <c r="N48" s="56">
        <v>55</v>
      </c>
      <c r="O48" s="36" t="s">
        <v>62</v>
      </c>
      <c r="P48" s="28"/>
      <c r="Q48" s="219"/>
      <c r="R48" s="219"/>
      <c r="S48" s="221"/>
      <c r="T48" s="232"/>
      <c r="V48" t="s">
        <v>101</v>
      </c>
      <c r="W48"/>
      <c r="X48"/>
    </row>
    <row r="49" spans="1:24" ht="28.8" customHeight="1" x14ac:dyDescent="0.3">
      <c r="B49" s="57">
        <f>B48+TIME(0,$D48,0)</f>
        <v>0.44791666666666669</v>
      </c>
      <c r="C49" s="57">
        <f>C48+TIME(0,$D48,0)</f>
        <v>0.53125</v>
      </c>
      <c r="D49" s="56">
        <v>55</v>
      </c>
      <c r="E49" s="36" t="s">
        <v>62</v>
      </c>
      <c r="F49" s="28"/>
      <c r="G49" s="57">
        <f>G47+TIME(0,I47,0)</f>
        <v>0.44791666666666669</v>
      </c>
      <c r="H49" s="57">
        <f>H47+TIME(0,I47,0)</f>
        <v>0.53125</v>
      </c>
      <c r="I49" s="56">
        <v>55</v>
      </c>
      <c r="J49" s="36" t="s">
        <v>62</v>
      </c>
      <c r="K49" s="32"/>
      <c r="L49" s="57">
        <f>L48+TIME(0,$N48,0)</f>
        <v>0.46527777777777779</v>
      </c>
      <c r="M49" s="57">
        <f>M48+TIME(0,$N48,0)</f>
        <v>0.54861111111111105</v>
      </c>
      <c r="N49" s="56">
        <v>30</v>
      </c>
      <c r="O49" s="36" t="s">
        <v>89</v>
      </c>
      <c r="P49" s="28"/>
      <c r="Q49" s="57">
        <f>Q47+TIME(0,S47,0)</f>
        <v>0.4548611111111111</v>
      </c>
      <c r="R49" s="57">
        <f>R47+TIME(0,S47,0)</f>
        <v>0.53819444444444442</v>
      </c>
      <c r="S49" s="56">
        <v>45</v>
      </c>
      <c r="T49" s="91" t="s">
        <v>31</v>
      </c>
      <c r="V49" t="s">
        <v>101</v>
      </c>
      <c r="W49" t="s">
        <v>101</v>
      </c>
      <c r="X49">
        <f>SUMIF(V$47:V$52,"=p",D$47:D$52)</f>
        <v>70</v>
      </c>
    </row>
    <row r="50" spans="1:24" ht="14.4" customHeight="1" x14ac:dyDescent="0.3">
      <c r="B50" s="76"/>
      <c r="C50" s="76"/>
      <c r="D50" s="27"/>
      <c r="E50" s="27"/>
      <c r="F50" s="27"/>
      <c r="G50" s="76"/>
      <c r="H50" s="76"/>
      <c r="I50" s="27"/>
      <c r="J50" s="27"/>
      <c r="K50" s="32"/>
      <c r="L50" s="76"/>
      <c r="M50" s="76"/>
      <c r="N50" s="27"/>
      <c r="O50" s="27"/>
      <c r="P50" s="27"/>
      <c r="Q50" s="76"/>
      <c r="R50" s="76"/>
      <c r="S50" s="27"/>
      <c r="T50" s="27"/>
      <c r="V50"/>
      <c r="W50" t="s">
        <v>99</v>
      </c>
      <c r="X50">
        <f>SUMIF(V$47:V$52,"=T",D$47:D$52)</f>
        <v>30</v>
      </c>
    </row>
    <row r="51" spans="1:24" s="17" customFormat="1" ht="14.4" customHeight="1" x14ac:dyDescent="0.3">
      <c r="B51" s="81"/>
      <c r="C51" s="81"/>
      <c r="D51" s="214" t="s">
        <v>11</v>
      </c>
      <c r="E51" s="214"/>
      <c r="F51" s="214"/>
      <c r="G51" s="214"/>
      <c r="H51" s="214"/>
      <c r="I51" s="214"/>
      <c r="J51" s="28"/>
      <c r="K51" s="93"/>
      <c r="L51" s="81"/>
      <c r="M51" s="81"/>
      <c r="N51" s="28"/>
      <c r="O51" s="28"/>
      <c r="P51" s="28"/>
      <c r="Q51" s="81"/>
      <c r="R51" s="81"/>
      <c r="S51" s="28"/>
      <c r="T51" s="28"/>
      <c r="V51"/>
      <c r="W51" t="s">
        <v>100</v>
      </c>
      <c r="X51">
        <f>SUMIF(V$47:V$52,"=A",D$47:D$52)</f>
        <v>10</v>
      </c>
    </row>
    <row r="52" spans="1:24" s="17" customFormat="1" ht="14.4" customHeight="1" x14ac:dyDescent="0.3">
      <c r="B52" s="94">
        <f>B49+TIME(0,D49,0)</f>
        <v>0.4861111111111111</v>
      </c>
      <c r="C52" s="94">
        <f>C49+TIME(0,D49,0)</f>
        <v>0.56944444444444442</v>
      </c>
      <c r="D52" s="56">
        <v>10</v>
      </c>
      <c r="E52" s="211" t="s">
        <v>84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3"/>
      <c r="V52" t="s">
        <v>100</v>
      </c>
      <c r="W52"/>
      <c r="X52"/>
    </row>
    <row r="53" spans="1:24" hidden="1" x14ac:dyDescent="0.3">
      <c r="A53"/>
      <c r="B53" s="10"/>
      <c r="C53" s="68" t="s">
        <v>14</v>
      </c>
      <c r="D53" s="10">
        <f>SUM(D47:D52)</f>
        <v>110</v>
      </c>
      <c r="E53" s="18"/>
      <c r="F53" s="18"/>
      <c r="G53" s="18"/>
      <c r="H53" s="18"/>
      <c r="I53" s="10">
        <f>SUM(I47:I49)+D52</f>
        <v>110</v>
      </c>
      <c r="J53" s="18"/>
      <c r="N53" s="10">
        <f>SUM(N47:N49)+D52</f>
        <v>110</v>
      </c>
      <c r="S53" s="10">
        <f>SUM(S47:S49)+D52</f>
        <v>110</v>
      </c>
      <c r="V53"/>
      <c r="W53"/>
      <c r="X53"/>
    </row>
    <row r="54" spans="1:24" x14ac:dyDescent="0.3">
      <c r="D54" s="15"/>
      <c r="E54" s="18"/>
      <c r="F54" s="18"/>
      <c r="G54" s="18"/>
      <c r="H54" s="18"/>
      <c r="I54" s="18"/>
      <c r="J54" s="18"/>
      <c r="V54"/>
      <c r="W54"/>
      <c r="X54"/>
    </row>
    <row r="55" spans="1:24" x14ac:dyDescent="0.3">
      <c r="D55" s="168" t="s">
        <v>88</v>
      </c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V55"/>
      <c r="W55"/>
      <c r="X55"/>
    </row>
    <row r="56" spans="1:24" x14ac:dyDescent="0.3">
      <c r="V56"/>
      <c r="W56"/>
      <c r="X56"/>
    </row>
    <row r="57" spans="1:24" customFormat="1" x14ac:dyDescent="0.3">
      <c r="B57" s="10"/>
      <c r="C57" s="10"/>
      <c r="E57" t="s">
        <v>65</v>
      </c>
      <c r="G57" s="10"/>
      <c r="H57" s="10"/>
    </row>
    <row r="58" spans="1:24" customFormat="1" x14ac:dyDescent="0.3">
      <c r="B58" s="10"/>
      <c r="C58" s="10"/>
      <c r="E58" t="s">
        <v>26</v>
      </c>
      <c r="G58" s="10"/>
      <c r="H58" s="10"/>
    </row>
    <row r="59" spans="1:24" x14ac:dyDescent="0.3">
      <c r="E59" s="51" t="s">
        <v>36</v>
      </c>
    </row>
    <row r="61" spans="1:24" x14ac:dyDescent="0.3">
      <c r="A61" t="s">
        <v>73</v>
      </c>
    </row>
    <row r="64" spans="1:24" x14ac:dyDescent="0.3">
      <c r="B64" s="166">
        <v>4</v>
      </c>
      <c r="C64" s="166"/>
      <c r="D64" s="2" t="s">
        <v>0</v>
      </c>
      <c r="E64" s="2"/>
      <c r="F64" s="2"/>
      <c r="G64" s="2"/>
      <c r="H64"/>
      <c r="I64" s="6"/>
      <c r="J64"/>
      <c r="K64"/>
    </row>
    <row r="65" spans="1:20" x14ac:dyDescent="0.3">
      <c r="B65" s="166"/>
      <c r="C65" s="166"/>
      <c r="D65" s="8" t="s">
        <v>1</v>
      </c>
      <c r="E65" s="8"/>
      <c r="F65" s="8"/>
      <c r="G65" s="8"/>
      <c r="H65"/>
      <c r="I65"/>
      <c r="J65"/>
      <c r="K65"/>
    </row>
    <row r="66" spans="1:20" x14ac:dyDescent="0.3">
      <c r="B66" s="166"/>
      <c r="C66" s="166"/>
      <c r="D66" s="24" t="s">
        <v>2</v>
      </c>
      <c r="E66" s="24"/>
      <c r="F66" s="24"/>
      <c r="G66" s="24"/>
      <c r="H66"/>
      <c r="I66"/>
      <c r="J66"/>
      <c r="K66"/>
    </row>
    <row r="68" spans="1:20" x14ac:dyDescent="0.3">
      <c r="B68" s="196" t="s">
        <v>4</v>
      </c>
      <c r="C68" s="196"/>
      <c r="D68" s="53" t="s">
        <v>5</v>
      </c>
      <c r="E68" s="55" t="s">
        <v>6</v>
      </c>
      <c r="F68" s="19"/>
      <c r="G68" s="194" t="s">
        <v>4</v>
      </c>
      <c r="H68" s="195"/>
      <c r="I68" s="53" t="s">
        <v>5</v>
      </c>
      <c r="J68" s="55" t="s">
        <v>6</v>
      </c>
      <c r="L68" s="196" t="s">
        <v>4</v>
      </c>
      <c r="M68" s="196"/>
      <c r="N68" s="53" t="s">
        <v>5</v>
      </c>
      <c r="O68" s="55" t="s">
        <v>6</v>
      </c>
      <c r="P68" s="19"/>
      <c r="Q68" s="194" t="s">
        <v>4</v>
      </c>
      <c r="R68" s="195"/>
      <c r="S68" s="53" t="s">
        <v>5</v>
      </c>
      <c r="T68" s="55" t="s">
        <v>6</v>
      </c>
    </row>
    <row r="69" spans="1:20" x14ac:dyDescent="0.3">
      <c r="B69" s="77"/>
      <c r="C69" s="77"/>
      <c r="D69" s="78"/>
      <c r="E69" s="77"/>
      <c r="F69" s="77"/>
      <c r="G69" s="77"/>
      <c r="H69" s="77"/>
      <c r="I69" s="78"/>
      <c r="J69" s="77"/>
      <c r="L69" s="77"/>
      <c r="M69" s="77"/>
      <c r="N69" s="78"/>
      <c r="O69" s="77"/>
      <c r="P69" s="77"/>
      <c r="Q69" s="77"/>
      <c r="R69" s="77"/>
      <c r="S69" s="78"/>
      <c r="T69" s="77"/>
    </row>
    <row r="70" spans="1:20" x14ac:dyDescent="0.3">
      <c r="D70" t="s">
        <v>48</v>
      </c>
      <c r="E70"/>
      <c r="F70"/>
      <c r="G70"/>
      <c r="H70"/>
      <c r="I70" s="226" t="s">
        <v>49</v>
      </c>
      <c r="J70" s="226"/>
      <c r="L70" s="15"/>
      <c r="M70" s="15"/>
      <c r="N70" t="s">
        <v>48</v>
      </c>
      <c r="O70" s="18"/>
      <c r="P70" s="18"/>
      <c r="Q70" s="18"/>
      <c r="R70" s="18"/>
      <c r="S70" t="s">
        <v>48</v>
      </c>
      <c r="T70" s="18"/>
    </row>
    <row r="71" spans="1:20" ht="15.6" x14ac:dyDescent="0.3">
      <c r="A71" s="21"/>
      <c r="B71" s="227" t="s">
        <v>29</v>
      </c>
      <c r="C71" s="228"/>
      <c r="D71" s="228"/>
      <c r="E71" s="229"/>
      <c r="F71" s="20"/>
      <c r="G71" s="227" t="s">
        <v>52</v>
      </c>
      <c r="H71" s="228"/>
      <c r="I71" s="228"/>
      <c r="J71" s="229"/>
      <c r="K71" s="21"/>
      <c r="L71" s="227" t="s">
        <v>30</v>
      </c>
      <c r="M71" s="228"/>
      <c r="N71" s="228"/>
      <c r="O71" s="229"/>
      <c r="P71" s="20"/>
      <c r="Q71" s="227" t="s">
        <v>37</v>
      </c>
      <c r="R71" s="228"/>
      <c r="S71" s="228"/>
      <c r="T71" s="229"/>
    </row>
    <row r="72" spans="1:20" ht="28.8" x14ac:dyDescent="0.3">
      <c r="B72" s="75">
        <v>0.4236111111111111</v>
      </c>
      <c r="C72" s="75">
        <v>0.51388888888888895</v>
      </c>
      <c r="D72" s="56">
        <v>30</v>
      </c>
      <c r="E72" s="36" t="s">
        <v>32</v>
      </c>
      <c r="F72" s="28"/>
      <c r="G72" s="234">
        <v>0.4236111111111111</v>
      </c>
      <c r="H72" s="234">
        <v>0.51388888888888895</v>
      </c>
      <c r="I72" s="224">
        <v>45</v>
      </c>
      <c r="J72" s="230" t="s">
        <v>31</v>
      </c>
      <c r="K72" s="32"/>
      <c r="L72" s="75">
        <v>0.4236111111111111</v>
      </c>
      <c r="M72" s="75">
        <v>0.51388888888888895</v>
      </c>
      <c r="N72" s="56">
        <v>15</v>
      </c>
      <c r="O72" s="36" t="s">
        <v>60</v>
      </c>
      <c r="P72" s="28"/>
      <c r="Q72" s="75">
        <v>0.4236111111111111</v>
      </c>
      <c r="R72" s="75">
        <v>0.51388888888888895</v>
      </c>
      <c r="S72" s="56">
        <v>55</v>
      </c>
      <c r="T72" s="36" t="s">
        <v>62</v>
      </c>
    </row>
    <row r="73" spans="1:20" ht="28.8" x14ac:dyDescent="0.3">
      <c r="B73" s="57">
        <v>0.44444444444444442</v>
      </c>
      <c r="C73" s="57">
        <v>0.53472222222222221</v>
      </c>
      <c r="D73" s="56">
        <v>15</v>
      </c>
      <c r="E73" s="36" t="s">
        <v>60</v>
      </c>
      <c r="F73" s="28"/>
      <c r="G73" s="235"/>
      <c r="H73" s="235"/>
      <c r="I73" s="224"/>
      <c r="J73" s="230"/>
      <c r="K73" s="32"/>
      <c r="L73" s="57">
        <v>0.43402777777777773</v>
      </c>
      <c r="M73" s="57">
        <v>0.52430555555555558</v>
      </c>
      <c r="N73" s="56">
        <v>55</v>
      </c>
      <c r="O73" s="36" t="s">
        <v>62</v>
      </c>
      <c r="P73" s="28"/>
      <c r="Q73" s="233">
        <v>0.46180555555555558</v>
      </c>
      <c r="R73" s="233">
        <v>5.2083333333333336E-2</v>
      </c>
      <c r="S73" s="224">
        <v>45</v>
      </c>
      <c r="T73" s="230" t="s">
        <v>31</v>
      </c>
    </row>
    <row r="74" spans="1:20" x14ac:dyDescent="0.3">
      <c r="B74" s="57">
        <v>0.4548611111111111</v>
      </c>
      <c r="C74" s="57">
        <v>4.5138888888888888E-2</v>
      </c>
      <c r="D74" s="56">
        <v>55</v>
      </c>
      <c r="E74" s="36" t="s">
        <v>62</v>
      </c>
      <c r="F74" s="28"/>
      <c r="G74" s="57">
        <v>0.4548611111111111</v>
      </c>
      <c r="H74" s="57">
        <v>4.5138888888888888E-2</v>
      </c>
      <c r="I74" s="56">
        <v>55</v>
      </c>
      <c r="J74" s="36" t="s">
        <v>62</v>
      </c>
      <c r="K74" s="32"/>
      <c r="L74" s="57">
        <v>0.47222222222222227</v>
      </c>
      <c r="M74" s="57">
        <v>6.25E-2</v>
      </c>
      <c r="N74" s="56">
        <v>30</v>
      </c>
      <c r="O74" s="36" t="s">
        <v>32</v>
      </c>
      <c r="P74" s="28"/>
      <c r="Q74" s="233"/>
      <c r="R74" s="233"/>
      <c r="S74" s="224"/>
      <c r="T74" s="230"/>
    </row>
    <row r="75" spans="1:20" x14ac:dyDescent="0.3">
      <c r="A75"/>
      <c r="B75" s="10"/>
      <c r="C75" s="68" t="s">
        <v>14</v>
      </c>
      <c r="D75" s="10">
        <f>SUM(D72:D74)</f>
        <v>100</v>
      </c>
      <c r="E75" s="18"/>
      <c r="F75" s="18"/>
      <c r="G75" s="18"/>
      <c r="H75" s="18"/>
      <c r="I75" s="10">
        <f>SUM(I72:I74)</f>
        <v>100</v>
      </c>
      <c r="J75" s="18"/>
      <c r="N75" s="10">
        <f>SUM(N72:N74)</f>
        <v>100</v>
      </c>
      <c r="S75" s="10">
        <f>SUM(S72:S74)</f>
        <v>100</v>
      </c>
    </row>
    <row r="76" spans="1:20" x14ac:dyDescent="0.3">
      <c r="D76" s="15"/>
      <c r="E76" s="18"/>
      <c r="F76" s="18"/>
      <c r="G76" s="18"/>
      <c r="H76" s="18"/>
      <c r="I76" s="18"/>
      <c r="J76" s="18"/>
    </row>
    <row r="77" spans="1:20" x14ac:dyDescent="0.3">
      <c r="D77" s="168" t="s">
        <v>24</v>
      </c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</row>
    <row r="79" spans="1:20" x14ac:dyDescent="0.3">
      <c r="A79"/>
      <c r="B79" s="10"/>
      <c r="C79" s="10"/>
      <c r="D79"/>
      <c r="E79" t="s">
        <v>65</v>
      </c>
      <c r="F79"/>
      <c r="G79" s="10"/>
      <c r="H79" s="10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/>
      <c r="M80"/>
      <c r="N80"/>
      <c r="O80"/>
      <c r="P80"/>
      <c r="Q80"/>
      <c r="R80"/>
      <c r="S80"/>
      <c r="T80"/>
    </row>
    <row r="81" spans="5:5" x14ac:dyDescent="0.3">
      <c r="E81" s="51" t="s">
        <v>36</v>
      </c>
    </row>
  </sheetData>
  <mergeCells count="58">
    <mergeCell ref="R73:R74"/>
    <mergeCell ref="S73:S74"/>
    <mergeCell ref="T73:T74"/>
    <mergeCell ref="D77:T77"/>
    <mergeCell ref="G72:G73"/>
    <mergeCell ref="H72:H73"/>
    <mergeCell ref="I72:I73"/>
    <mergeCell ref="J72:J73"/>
    <mergeCell ref="Q73:Q74"/>
    <mergeCell ref="I70:J70"/>
    <mergeCell ref="B71:E71"/>
    <mergeCell ref="G71:J71"/>
    <mergeCell ref="L71:O71"/>
    <mergeCell ref="Q71:T71"/>
    <mergeCell ref="B64:C66"/>
    <mergeCell ref="B68:C68"/>
    <mergeCell ref="G68:H68"/>
    <mergeCell ref="L68:M68"/>
    <mergeCell ref="Q68:R68"/>
    <mergeCell ref="D55:T55"/>
    <mergeCell ref="I47:I48"/>
    <mergeCell ref="J47:J48"/>
    <mergeCell ref="G47:G48"/>
    <mergeCell ref="H47:H48"/>
    <mergeCell ref="E52:T52"/>
    <mergeCell ref="Q47:Q48"/>
    <mergeCell ref="R47:R48"/>
    <mergeCell ref="S47:S48"/>
    <mergeCell ref="T47:T48"/>
    <mergeCell ref="D51:I51"/>
    <mergeCell ref="L43:M43"/>
    <mergeCell ref="Q43:R43"/>
    <mergeCell ref="I45:J45"/>
    <mergeCell ref="B39:C41"/>
    <mergeCell ref="B46:E46"/>
    <mergeCell ref="G46:J46"/>
    <mergeCell ref="L46:O46"/>
    <mergeCell ref="Q46:T46"/>
    <mergeCell ref="B43:C43"/>
    <mergeCell ref="G43:H43"/>
    <mergeCell ref="B2:C4"/>
    <mergeCell ref="B6:C6"/>
    <mergeCell ref="G6:H6"/>
    <mergeCell ref="L6:M6"/>
    <mergeCell ref="Q6:R6"/>
    <mergeCell ref="E18:J18"/>
    <mergeCell ref="B8:E8"/>
    <mergeCell ref="G8:J8"/>
    <mergeCell ref="B13:E13"/>
    <mergeCell ref="G13:J13"/>
    <mergeCell ref="H14:H15"/>
    <mergeCell ref="I14:I15"/>
    <mergeCell ref="J14:J15"/>
    <mergeCell ref="G9:G10"/>
    <mergeCell ref="H9:H10"/>
    <mergeCell ref="I9:I10"/>
    <mergeCell ref="J9:J10"/>
    <mergeCell ref="G14:G15"/>
  </mergeCells>
  <pageMargins left="0.7" right="0.7" top="0.75" bottom="0.75" header="0.3" footer="0.3"/>
  <pageSetup fitToWidth="0" orientation="landscape" r:id="rId1"/>
  <rowBreaks count="1" manualBreakCount="1">
    <brk id="30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7"/>
  <sheetViews>
    <sheetView showGridLines="0" view="pageBreakPreview" zoomScale="60" zoomScaleNormal="130" workbookViewId="0">
      <selection sqref="A1:F17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155</v>
      </c>
    </row>
    <row r="2" spans="1:10" x14ac:dyDescent="0.3">
      <c r="B2" s="166">
        <v>5</v>
      </c>
      <c r="C2" s="166"/>
      <c r="E2" s="134" t="s">
        <v>142</v>
      </c>
      <c r="G2" s="6"/>
    </row>
    <row r="3" spans="1:10" x14ac:dyDescent="0.3">
      <c r="B3" s="166"/>
      <c r="C3" s="166"/>
      <c r="E3" s="135" t="s">
        <v>131</v>
      </c>
      <c r="G3" s="6"/>
    </row>
    <row r="4" spans="1:10" x14ac:dyDescent="0.3">
      <c r="B4" s="166"/>
      <c r="C4" s="166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30</v>
      </c>
      <c r="E7" s="145" t="s">
        <v>40</v>
      </c>
      <c r="H7" t="s">
        <v>100</v>
      </c>
      <c r="I7" t="s">
        <v>101</v>
      </c>
      <c r="J7">
        <f>SUMIF(H$7:H$9,"=P",D$7:D$9)</f>
        <v>70</v>
      </c>
    </row>
    <row r="8" spans="1:10" x14ac:dyDescent="0.3">
      <c r="B8" s="82">
        <f>B7+TIME(0,D7,0)</f>
        <v>10.4375</v>
      </c>
      <c r="C8" s="82">
        <f>C7+TIME(0,D7,0)</f>
        <v>12.520833333333334</v>
      </c>
      <c r="D8" s="99">
        <v>70</v>
      </c>
      <c r="E8" s="144" t="s">
        <v>166</v>
      </c>
      <c r="H8" t="s">
        <v>101</v>
      </c>
      <c r="I8" t="s">
        <v>99</v>
      </c>
      <c r="J8">
        <f>SUMIF(H$7:H$9,"=T",D$7:D$9)</f>
        <v>0</v>
      </c>
    </row>
    <row r="9" spans="1:10" x14ac:dyDescent="0.3">
      <c r="B9" s="82">
        <f>B8+TIME(0,D8,0)</f>
        <v>10.486111111111111</v>
      </c>
      <c r="C9" s="82">
        <f>C8+TIME(0,D8,0)</f>
        <v>12.569444444444445</v>
      </c>
      <c r="D9" s="37">
        <v>10</v>
      </c>
      <c r="E9" s="146" t="s">
        <v>84</v>
      </c>
      <c r="H9" t="s">
        <v>100</v>
      </c>
      <c r="I9" t="s">
        <v>100</v>
      </c>
      <c r="J9">
        <f>SUMIF(H$7:H$9,"=A",D$7:D$9)</f>
        <v>40</v>
      </c>
    </row>
    <row r="10" spans="1:10" hidden="1" x14ac:dyDescent="0.3">
      <c r="C10" s="68" t="s">
        <v>14</v>
      </c>
      <c r="D10" s="10">
        <f>SUM(D8:D9)</f>
        <v>80</v>
      </c>
    </row>
    <row r="13" spans="1:10" x14ac:dyDescent="0.3">
      <c r="D13" s="88" t="s">
        <v>126</v>
      </c>
    </row>
    <row r="17" spans="4:4" x14ac:dyDescent="0.3">
      <c r="D17" t="s">
        <v>146</v>
      </c>
    </row>
  </sheetData>
  <mergeCells count="2">
    <mergeCell ref="B2:C4"/>
    <mergeCell ref="B6:C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0"/>
  <sheetViews>
    <sheetView showGridLines="0" view="pageBreakPreview" zoomScale="60" zoomScaleNormal="100" workbookViewId="0">
      <selection sqref="A1:H24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155</v>
      </c>
    </row>
    <row r="2" spans="1:10" x14ac:dyDescent="0.3">
      <c r="B2" s="166">
        <v>6</v>
      </c>
      <c r="C2" s="166"/>
      <c r="E2" s="134" t="s">
        <v>142</v>
      </c>
      <c r="G2" s="6"/>
    </row>
    <row r="3" spans="1:10" x14ac:dyDescent="0.3">
      <c r="B3" s="166"/>
      <c r="C3" s="166"/>
      <c r="E3" s="135" t="s">
        <v>131</v>
      </c>
      <c r="G3" s="6"/>
    </row>
    <row r="4" spans="1:10" x14ac:dyDescent="0.3">
      <c r="B4" s="166"/>
      <c r="C4" s="166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140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4" t="s">
        <v>94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4" t="s">
        <v>167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165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166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38" spans="1:14" x14ac:dyDescent="0.3">
      <c r="B38" s="166">
        <v>5</v>
      </c>
      <c r="C38" s="166"/>
      <c r="D38" s="2" t="s">
        <v>86</v>
      </c>
      <c r="E38" s="2"/>
      <c r="F38" s="6"/>
      <c r="G38" s="6"/>
    </row>
    <row r="39" spans="1:14" x14ac:dyDescent="0.3">
      <c r="B39" s="166"/>
      <c r="C39" s="166"/>
      <c r="D39" s="8" t="s">
        <v>87</v>
      </c>
      <c r="E39" s="8"/>
      <c r="F39" s="6"/>
      <c r="G39" s="6"/>
    </row>
    <row r="40" spans="1:14" x14ac:dyDescent="0.3">
      <c r="A40" t="s">
        <v>112</v>
      </c>
      <c r="B40" s="166"/>
      <c r="C40" s="166"/>
      <c r="D40" s="24" t="s">
        <v>2</v>
      </c>
      <c r="E40" s="24"/>
      <c r="F40" s="83"/>
      <c r="G40" s="83"/>
    </row>
    <row r="41" spans="1:14" x14ac:dyDescent="0.3">
      <c r="G41" t="s">
        <v>98</v>
      </c>
    </row>
    <row r="42" spans="1:14" x14ac:dyDescent="0.3">
      <c r="B42" s="167" t="s">
        <v>4</v>
      </c>
      <c r="C42" s="167"/>
      <c r="D42" s="53" t="s">
        <v>5</v>
      </c>
      <c r="E42" s="13" t="s">
        <v>6</v>
      </c>
    </row>
    <row r="43" spans="1:14" x14ac:dyDescent="0.3">
      <c r="B43" s="82">
        <v>10.416666666666666</v>
      </c>
      <c r="C43" s="82">
        <v>12.5</v>
      </c>
      <c r="D43" s="99">
        <v>15</v>
      </c>
      <c r="E43" s="90" t="s">
        <v>63</v>
      </c>
      <c r="G43" t="s">
        <v>100</v>
      </c>
    </row>
    <row r="44" spans="1:14" x14ac:dyDescent="0.3">
      <c r="B44" s="82">
        <f>B43+TIME(0,D43,0)</f>
        <v>10.427083333333332</v>
      </c>
      <c r="C44" s="82">
        <f>C43+TIME(0,D43,0)</f>
        <v>12.510416666666666</v>
      </c>
      <c r="D44" s="99">
        <v>10</v>
      </c>
      <c r="E44" s="38" t="s">
        <v>80</v>
      </c>
      <c r="G44" t="s">
        <v>100</v>
      </c>
    </row>
    <row r="45" spans="1:14" x14ac:dyDescent="0.3">
      <c r="A45" t="s">
        <v>113</v>
      </c>
      <c r="B45" s="82">
        <f>B44+TIME(0,D44,0)</f>
        <v>10.434027777777777</v>
      </c>
      <c r="C45" s="82">
        <f>C44+TIME(0,D44,0)</f>
        <v>12.517361111111111</v>
      </c>
      <c r="D45" s="37">
        <v>10</v>
      </c>
      <c r="E45" s="38" t="s">
        <v>94</v>
      </c>
      <c r="G45" t="s">
        <v>101</v>
      </c>
    </row>
    <row r="46" spans="1:14" ht="27" customHeight="1" x14ac:dyDescent="0.3">
      <c r="A46" t="s">
        <v>115</v>
      </c>
      <c r="B46" s="82">
        <f t="shared" ref="B46:B47" si="2">B45+TIME(0,D45,0)</f>
        <v>10.440972222222221</v>
      </c>
      <c r="C46" s="82">
        <f t="shared" ref="C46:C47" si="3">C45+TIME(0,D45,0)</f>
        <v>12.524305555555555</v>
      </c>
      <c r="D46" s="37">
        <v>65</v>
      </c>
      <c r="E46" s="50" t="s">
        <v>39</v>
      </c>
      <c r="G46" t="s">
        <v>101</v>
      </c>
      <c r="L46" s="60"/>
      <c r="M46" s="60"/>
      <c r="N46" s="60"/>
    </row>
    <row r="47" spans="1:14" x14ac:dyDescent="0.3">
      <c r="B47" s="82">
        <f t="shared" si="2"/>
        <v>10.486111111111111</v>
      </c>
      <c r="C47" s="82">
        <f t="shared" si="3"/>
        <v>12.569444444444445</v>
      </c>
      <c r="D47" s="37">
        <v>10</v>
      </c>
      <c r="E47" s="38" t="s">
        <v>84</v>
      </c>
      <c r="G47" t="s">
        <v>100</v>
      </c>
      <c r="H47" t="s">
        <v>101</v>
      </c>
      <c r="I47">
        <f ca="1">SUMIF(G$44:G$48,"=P",D$44:D$47)</f>
        <v>75</v>
      </c>
      <c r="L47" s="60"/>
      <c r="M47" s="60"/>
      <c r="N47" s="60"/>
    </row>
    <row r="48" spans="1:14" hidden="1" x14ac:dyDescent="0.3">
      <c r="C48" s="68" t="s">
        <v>14</v>
      </c>
      <c r="D48" s="10">
        <f>SUM(D44:D47)</f>
        <v>95</v>
      </c>
      <c r="H48" t="s">
        <v>101</v>
      </c>
      <c r="I48">
        <f t="shared" ref="I48" ca="1" si="4">SUMIF(G$44:G$48,"=T",D$44:D$47)</f>
        <v>0</v>
      </c>
    </row>
    <row r="49" spans="1:12" x14ac:dyDescent="0.3">
      <c r="H49" t="s">
        <v>99</v>
      </c>
      <c r="I49">
        <f ca="1">SUMIF(G$44:G$48,"=T",D$44:D$47)</f>
        <v>0</v>
      </c>
    </row>
    <row r="50" spans="1:12" ht="14.4" customHeight="1" x14ac:dyDescent="0.3">
      <c r="D50" s="168" t="s">
        <v>88</v>
      </c>
      <c r="E50" s="168"/>
      <c r="F50" s="6"/>
      <c r="H50" t="s">
        <v>100</v>
      </c>
      <c r="I50">
        <f>SUMIF(G$43:G$47,"=A",D$43:D$47)</f>
        <v>35</v>
      </c>
      <c r="J50" s="6"/>
    </row>
    <row r="52" spans="1:12" x14ac:dyDescent="0.3">
      <c r="K52" s="6"/>
      <c r="L52" s="6"/>
    </row>
    <row r="53" spans="1:12" x14ac:dyDescent="0.3">
      <c r="K53" s="6"/>
      <c r="L53" s="6"/>
    </row>
    <row r="54" spans="1:12" x14ac:dyDescent="0.3">
      <c r="J54" s="27"/>
      <c r="K54" s="28"/>
      <c r="L54" s="6"/>
    </row>
    <row r="55" spans="1:12" x14ac:dyDescent="0.3">
      <c r="K55" s="6"/>
      <c r="L55" s="6"/>
    </row>
    <row r="56" spans="1:12" x14ac:dyDescent="0.3">
      <c r="A56" t="s">
        <v>73</v>
      </c>
      <c r="K56" s="6"/>
      <c r="L56" s="6"/>
    </row>
    <row r="59" spans="1:12" x14ac:dyDescent="0.3">
      <c r="B59" s="166">
        <v>5</v>
      </c>
      <c r="C59" s="166"/>
      <c r="D59" s="2" t="s">
        <v>0</v>
      </c>
      <c r="E59" s="2"/>
    </row>
    <row r="60" spans="1:12" x14ac:dyDescent="0.3">
      <c r="B60" s="166"/>
      <c r="C60" s="166"/>
      <c r="D60" s="8" t="s">
        <v>1</v>
      </c>
      <c r="E60" s="8"/>
    </row>
    <row r="61" spans="1:12" x14ac:dyDescent="0.3">
      <c r="B61" s="166"/>
      <c r="C61" s="166"/>
      <c r="D61" s="24" t="s">
        <v>2</v>
      </c>
      <c r="E61" s="24"/>
    </row>
    <row r="63" spans="1:12" x14ac:dyDescent="0.3">
      <c r="B63" s="167" t="s">
        <v>4</v>
      </c>
      <c r="C63" s="167"/>
      <c r="D63" s="53" t="s">
        <v>5</v>
      </c>
      <c r="E63" s="13" t="s">
        <v>6</v>
      </c>
    </row>
    <row r="64" spans="1:12" x14ac:dyDescent="0.3">
      <c r="B64" s="82">
        <v>0.4236111111111111</v>
      </c>
      <c r="C64" s="82">
        <v>0.51388888888888895</v>
      </c>
      <c r="D64" s="56">
        <v>30</v>
      </c>
      <c r="E64" s="90" t="s">
        <v>63</v>
      </c>
    </row>
    <row r="65" spans="2:5" x14ac:dyDescent="0.3">
      <c r="B65" s="82">
        <v>0.44444444444444442</v>
      </c>
      <c r="C65" s="82">
        <v>0.53472222222222221</v>
      </c>
      <c r="D65" s="37">
        <v>10</v>
      </c>
      <c r="E65" s="38" t="s">
        <v>38</v>
      </c>
    </row>
    <row r="66" spans="2:5" x14ac:dyDescent="0.3">
      <c r="B66" s="82">
        <v>0.4513888888888889</v>
      </c>
      <c r="C66" s="82">
        <v>4.1666666666666664E-2</v>
      </c>
      <c r="D66" s="37">
        <v>10</v>
      </c>
      <c r="E66" s="38" t="s">
        <v>59</v>
      </c>
    </row>
    <row r="67" spans="2:5" x14ac:dyDescent="0.3">
      <c r="B67" s="82">
        <v>0.45833333333333331</v>
      </c>
      <c r="C67" s="82">
        <v>4.8611111111111112E-2</v>
      </c>
      <c r="D67" s="37">
        <v>60</v>
      </c>
      <c r="E67" s="50" t="s">
        <v>39</v>
      </c>
    </row>
    <row r="68" spans="2:5" x14ac:dyDescent="0.3">
      <c r="C68" s="68" t="s">
        <v>14</v>
      </c>
      <c r="D68" s="10">
        <f>SUM(D64:D67)</f>
        <v>110</v>
      </c>
    </row>
    <row r="70" spans="2:5" x14ac:dyDescent="0.3">
      <c r="D70" s="168" t="s">
        <v>24</v>
      </c>
      <c r="E70" s="168"/>
    </row>
  </sheetData>
  <mergeCells count="8">
    <mergeCell ref="B2:C4"/>
    <mergeCell ref="B6:C6"/>
    <mergeCell ref="D70:E70"/>
    <mergeCell ref="B42:C42"/>
    <mergeCell ref="D50:E50"/>
    <mergeCell ref="B38:C40"/>
    <mergeCell ref="B59:C61"/>
    <mergeCell ref="B63:C63"/>
  </mergeCells>
  <pageMargins left="0.7" right="0.7" top="0.75" bottom="0.75" header="0.3" footer="0.3"/>
  <pageSetup scale="86" orientation="landscape" r:id="rId1"/>
  <rowBreaks count="1" manualBreakCount="1">
    <brk id="24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70"/>
  <sheetViews>
    <sheetView showGridLines="0" view="pageBreakPreview" zoomScale="60" zoomScaleNormal="100" workbookViewId="0">
      <selection sqref="A1:G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155</v>
      </c>
    </row>
    <row r="2" spans="1:10" x14ac:dyDescent="0.3">
      <c r="B2" s="166">
        <v>7</v>
      </c>
      <c r="C2" s="166"/>
      <c r="E2" s="134" t="s">
        <v>142</v>
      </c>
      <c r="F2" s="6"/>
      <c r="G2" s="6"/>
    </row>
    <row r="3" spans="1:10" x14ac:dyDescent="0.3">
      <c r="B3" s="166"/>
      <c r="C3" s="166"/>
      <c r="E3" s="135" t="s">
        <v>131</v>
      </c>
      <c r="F3" s="6"/>
      <c r="G3" s="6"/>
    </row>
    <row r="4" spans="1:10" x14ac:dyDescent="0.3">
      <c r="B4" s="166"/>
      <c r="C4" s="166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/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168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133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66">
        <v>6</v>
      </c>
      <c r="C37" s="166"/>
      <c r="D37" s="2" t="s">
        <v>86</v>
      </c>
      <c r="E37" s="2"/>
      <c r="F37" s="6"/>
      <c r="G37" s="6"/>
    </row>
    <row r="38" spans="1:9" x14ac:dyDescent="0.3">
      <c r="B38" s="166"/>
      <c r="C38" s="166"/>
      <c r="D38" s="8" t="s">
        <v>87</v>
      </c>
      <c r="E38" s="8"/>
      <c r="F38" s="6"/>
      <c r="G38" s="6"/>
    </row>
    <row r="39" spans="1:9" x14ac:dyDescent="0.3">
      <c r="A39" t="s">
        <v>112</v>
      </c>
      <c r="B39" s="166"/>
      <c r="C39" s="166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7" t="s">
        <v>4</v>
      </c>
      <c r="C41" s="167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66">
        <v>6</v>
      </c>
      <c r="C58" s="166"/>
      <c r="D58" s="2" t="s">
        <v>0</v>
      </c>
      <c r="E58" s="2"/>
    </row>
    <row r="59" spans="1:9" x14ac:dyDescent="0.3">
      <c r="B59" s="166"/>
      <c r="C59" s="166"/>
      <c r="D59" s="8" t="s">
        <v>1</v>
      </c>
      <c r="E59" s="8"/>
    </row>
    <row r="60" spans="1:9" x14ac:dyDescent="0.3">
      <c r="B60" s="166"/>
      <c r="C60" s="166"/>
      <c r="D60" s="24" t="s">
        <v>2</v>
      </c>
      <c r="E60" s="24"/>
    </row>
    <row r="62" spans="1:9" x14ac:dyDescent="0.3">
      <c r="B62" s="236" t="s">
        <v>4</v>
      </c>
      <c r="C62" s="237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scale="47" orientation="landscape" r:id="rId1"/>
  <rowBreaks count="1" manualBreakCount="1">
    <brk id="26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5"/>
  <sheetViews>
    <sheetView showGridLines="0" view="pageBreakPreview" zoomScale="60" zoomScaleNormal="140" workbookViewId="0">
      <selection sqref="A1:I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155</v>
      </c>
    </row>
    <row r="2" spans="1:10" x14ac:dyDescent="0.3">
      <c r="B2" s="166">
        <v>8</v>
      </c>
      <c r="C2" s="166"/>
      <c r="E2" s="134" t="s">
        <v>142</v>
      </c>
      <c r="F2" s="6"/>
      <c r="G2" s="6"/>
    </row>
    <row r="3" spans="1:10" x14ac:dyDescent="0.3">
      <c r="B3" s="166"/>
      <c r="C3" s="166"/>
      <c r="E3" s="135" t="s">
        <v>131</v>
      </c>
      <c r="F3" s="6"/>
      <c r="G3" s="6"/>
    </row>
    <row r="4" spans="1:10" x14ac:dyDescent="0.3">
      <c r="B4" s="166"/>
      <c r="C4" s="166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7" t="s">
        <v>4</v>
      </c>
      <c r="C6" s="167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44" t="s">
        <v>143</v>
      </c>
      <c r="H8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44" t="s">
        <v>145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48" t="s">
        <v>84</v>
      </c>
      <c r="H10" t="s">
        <v>100</v>
      </c>
      <c r="I10" t="s">
        <v>101</v>
      </c>
      <c r="J10">
        <f>SUMIF(H$7:H$10,"=P",D$7:D$10)</f>
        <v>80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38"/>
      <c r="E13" s="238"/>
      <c r="F13" s="6"/>
      <c r="J13" s="6"/>
    </row>
    <row r="38" spans="1:10" x14ac:dyDescent="0.3">
      <c r="B38" s="166">
        <v>7</v>
      </c>
      <c r="C38" s="166"/>
      <c r="D38" s="2" t="s">
        <v>86</v>
      </c>
      <c r="E38" s="2"/>
      <c r="F38" s="6"/>
      <c r="G38" s="6"/>
    </row>
    <row r="39" spans="1:10" x14ac:dyDescent="0.3">
      <c r="B39" s="166"/>
      <c r="C39" s="166"/>
      <c r="D39" s="8" t="s">
        <v>87</v>
      </c>
      <c r="E39" s="8"/>
      <c r="F39" s="6"/>
      <c r="G39" s="6"/>
    </row>
    <row r="40" spans="1:10" x14ac:dyDescent="0.3">
      <c r="A40" t="s">
        <v>112</v>
      </c>
      <c r="B40" s="166"/>
      <c r="C40" s="166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7" t="s">
        <v>4</v>
      </c>
      <c r="C42" s="167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39"/>
      <c r="E48" s="239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66">
        <v>7</v>
      </c>
      <c r="C56" s="166"/>
      <c r="D56" s="2" t="s">
        <v>0</v>
      </c>
      <c r="E56" s="2"/>
    </row>
    <row r="57" spans="1:9" x14ac:dyDescent="0.3">
      <c r="B57" s="166"/>
      <c r="C57" s="166"/>
      <c r="D57" s="8" t="s">
        <v>1</v>
      </c>
      <c r="E57" s="8"/>
    </row>
    <row r="58" spans="1:9" x14ac:dyDescent="0.3">
      <c r="B58" s="166"/>
      <c r="C58" s="166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7" t="s">
        <v>4</v>
      </c>
      <c r="C60" s="167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39"/>
      <c r="E65" s="239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scale="51"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6"/>
  <sheetViews>
    <sheetView showGridLines="0" tabSelected="1" view="pageBreakPreview" zoomScale="60" zoomScaleNormal="100" workbookViewId="0">
      <selection sqref="A1:K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155</v>
      </c>
      <c r="G1"/>
      <c r="H1"/>
    </row>
    <row r="2" spans="1:14" x14ac:dyDescent="0.3">
      <c r="B2" s="166">
        <v>9</v>
      </c>
      <c r="C2" s="166"/>
      <c r="E2" s="134" t="s">
        <v>142</v>
      </c>
      <c r="F2" s="6"/>
      <c r="G2" s="6"/>
      <c r="H2"/>
    </row>
    <row r="3" spans="1:14" x14ac:dyDescent="0.3">
      <c r="B3" s="166"/>
      <c r="C3" s="166"/>
      <c r="E3" s="135" t="s">
        <v>131</v>
      </c>
      <c r="F3" s="6"/>
      <c r="G3" s="6"/>
      <c r="H3"/>
    </row>
    <row r="4" spans="1:14" x14ac:dyDescent="0.3">
      <c r="B4" s="166"/>
      <c r="C4" s="166"/>
      <c r="D4" s="69"/>
      <c r="E4" s="69"/>
      <c r="F4" s="83"/>
      <c r="G4" s="83"/>
      <c r="H4"/>
    </row>
    <row r="6" spans="1:14" x14ac:dyDescent="0.3">
      <c r="B6" s="167" t="s">
        <v>4</v>
      </c>
      <c r="C6" s="167"/>
      <c r="D6" s="53" t="s">
        <v>5</v>
      </c>
      <c r="E6" s="13" t="s">
        <v>6</v>
      </c>
      <c r="F6" s="12"/>
      <c r="G6" s="236" t="s">
        <v>4</v>
      </c>
      <c r="H6" s="237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15" t="s">
        <v>43</v>
      </c>
      <c r="C8" s="216"/>
      <c r="D8" s="216"/>
      <c r="E8" s="217"/>
      <c r="F8" s="10"/>
      <c r="G8" s="215" t="s">
        <v>44</v>
      </c>
      <c r="H8" s="216"/>
      <c r="I8" s="216"/>
      <c r="J8" s="217"/>
    </row>
    <row r="9" spans="1:14" x14ac:dyDescent="0.3">
      <c r="B9" s="218">
        <v>0.41666666666666669</v>
      </c>
      <c r="C9" s="218">
        <v>0.5</v>
      </c>
      <c r="D9" s="243">
        <v>60</v>
      </c>
      <c r="E9" s="241" t="s">
        <v>151</v>
      </c>
      <c r="F9" s="10"/>
      <c r="G9" s="264">
        <v>0.41666666666666669</v>
      </c>
      <c r="H9" s="264">
        <v>0.5</v>
      </c>
      <c r="I9" s="1">
        <v>30</v>
      </c>
      <c r="J9" s="149" t="s">
        <v>169</v>
      </c>
      <c r="L9" t="s">
        <v>101</v>
      </c>
      <c r="M9" t="s">
        <v>101</v>
      </c>
      <c r="N9">
        <f ca="1">SUMIF(L$45:L$52,"=p",D$45:D$51)</f>
        <v>90</v>
      </c>
    </row>
    <row r="10" spans="1:14" x14ac:dyDescent="0.3">
      <c r="B10" s="219"/>
      <c r="C10" s="219"/>
      <c r="D10" s="244"/>
      <c r="E10" s="242"/>
      <c r="F10" s="10"/>
      <c r="G10" s="265">
        <f>G9+TIME(0,I9,0)</f>
        <v>0.4375</v>
      </c>
      <c r="H10" s="265">
        <f>H9+TIME(0,I9,0)</f>
        <v>0.52083333333333337</v>
      </c>
      <c r="I10" s="1">
        <v>15</v>
      </c>
      <c r="J10" s="147" t="s">
        <v>134</v>
      </c>
      <c r="M10" t="s">
        <v>99</v>
      </c>
      <c r="N10">
        <f ca="1">SUMIF(L$45:L$52,"=T",D$45:D$51)</f>
        <v>15</v>
      </c>
    </row>
    <row r="11" spans="1:14" x14ac:dyDescent="0.3">
      <c r="B11" s="82">
        <f>B9+TIME(0,D9,0)</f>
        <v>0.45833333333333337</v>
      </c>
      <c r="C11" s="82">
        <f>C9+TIME(0,D9,0)</f>
        <v>0.54166666666666663</v>
      </c>
      <c r="D11" s="1">
        <v>30</v>
      </c>
      <c r="E11" s="147" t="s">
        <v>134</v>
      </c>
      <c r="F11" s="10"/>
      <c r="G11" s="259">
        <f>G10+TIME(0,I10,0)</f>
        <v>0.44791666666666669</v>
      </c>
      <c r="H11" s="259">
        <f>H10+TIME(0,I10,0)</f>
        <v>0.53125</v>
      </c>
      <c r="I11" s="1">
        <v>60</v>
      </c>
      <c r="J11" s="149" t="s">
        <v>83</v>
      </c>
      <c r="L11" t="s">
        <v>101</v>
      </c>
      <c r="M11" t="s">
        <v>100</v>
      </c>
      <c r="N11">
        <f ca="1">SUMIF(L$45:L$52,"=A",D$45:D$51)</f>
        <v>5</v>
      </c>
    </row>
    <row r="12" spans="1:14" x14ac:dyDescent="0.3">
      <c r="B12" s="82"/>
      <c r="C12" s="82"/>
      <c r="D12" s="1"/>
      <c r="E12" s="149" t="s">
        <v>83</v>
      </c>
      <c r="F12" s="10"/>
      <c r="G12" s="265"/>
      <c r="H12" s="265"/>
      <c r="I12" s="261"/>
      <c r="J12" s="262" t="s">
        <v>151</v>
      </c>
    </row>
    <row r="13" spans="1:14" x14ac:dyDescent="0.3">
      <c r="B13" s="82">
        <f>B11+TIME(0,D11,0)</f>
        <v>0.47916666666666669</v>
      </c>
      <c r="C13" s="82">
        <f>C11+TIME(0,D11,0)</f>
        <v>0.5625</v>
      </c>
      <c r="D13" s="1">
        <v>15</v>
      </c>
      <c r="E13" s="149" t="s">
        <v>169</v>
      </c>
      <c r="F13" s="10"/>
      <c r="G13" s="260"/>
      <c r="H13" s="260"/>
      <c r="I13" s="261"/>
      <c r="J13" s="263"/>
      <c r="L13" t="s">
        <v>99</v>
      </c>
    </row>
    <row r="14" spans="1:14" x14ac:dyDescent="0.3">
      <c r="B14" s="165"/>
      <c r="C14" s="165"/>
      <c r="D14" s="92"/>
      <c r="E14" s="92"/>
      <c r="F14" s="14"/>
      <c r="G14" s="164"/>
      <c r="H14" s="164"/>
      <c r="I14" s="97"/>
      <c r="J14" s="98"/>
    </row>
    <row r="15" spans="1:14" x14ac:dyDescent="0.3">
      <c r="B15" s="82"/>
      <c r="C15" s="82"/>
      <c r="D15" s="1"/>
      <c r="E15" s="190" t="s">
        <v>170</v>
      </c>
      <c r="F15" s="191"/>
      <c r="G15" s="191"/>
      <c r="H15" s="191"/>
      <c r="I15" s="191"/>
      <c r="J15" s="192"/>
    </row>
    <row r="16" spans="1:14" x14ac:dyDescent="0.3">
      <c r="B16" s="82">
        <f>B13+TIME(0,D13,0)</f>
        <v>0.48958333333333337</v>
      </c>
      <c r="C16" s="82">
        <f>C13+TIME(0,D13,0)</f>
        <v>0.57291666666666663</v>
      </c>
      <c r="D16" s="1">
        <v>5</v>
      </c>
      <c r="E16" s="190" t="s">
        <v>84</v>
      </c>
      <c r="F16" s="191"/>
      <c r="G16" s="191"/>
      <c r="H16" s="191"/>
      <c r="I16" s="191"/>
      <c r="J16" s="192"/>
      <c r="L16" t="s">
        <v>100</v>
      </c>
    </row>
    <row r="17" spans="3:10" hidden="1" x14ac:dyDescent="0.3">
      <c r="C17" s="68" t="s">
        <v>14</v>
      </c>
      <c r="D17" s="10">
        <f>SUM(D9:D16)</f>
        <v>110</v>
      </c>
      <c r="I17" s="10" t="e">
        <f>SUM(I9:I16)+#REF!+D16</f>
        <v>#REF!</v>
      </c>
    </row>
    <row r="18" spans="3:10" x14ac:dyDescent="0.3">
      <c r="E18" s="180"/>
      <c r="F18" s="180"/>
      <c r="G18" s="180"/>
      <c r="H18" s="180"/>
      <c r="I18" s="180"/>
      <c r="J18" s="180"/>
    </row>
    <row r="19" spans="3:10" x14ac:dyDescent="0.3">
      <c r="E19" t="s">
        <v>25</v>
      </c>
    </row>
    <row r="20" spans="3:10" x14ac:dyDescent="0.3">
      <c r="E20" t="s">
        <v>26</v>
      </c>
    </row>
    <row r="21" spans="3:10" x14ac:dyDescent="0.3">
      <c r="G21"/>
      <c r="H21"/>
    </row>
    <row r="22" spans="3:10" x14ac:dyDescent="0.3">
      <c r="G22"/>
      <c r="H22"/>
    </row>
    <row r="23" spans="3:10" x14ac:dyDescent="0.3">
      <c r="G23"/>
      <c r="H23"/>
    </row>
    <row r="24" spans="3:10" x14ac:dyDescent="0.3">
      <c r="G24"/>
      <c r="H24"/>
    </row>
    <row r="25" spans="3:10" x14ac:dyDescent="0.3">
      <c r="G25"/>
      <c r="H25"/>
    </row>
    <row r="26" spans="3:10" x14ac:dyDescent="0.3">
      <c r="G26"/>
      <c r="H26"/>
    </row>
    <row r="27" spans="3:10" x14ac:dyDescent="0.3">
      <c r="G27"/>
      <c r="H27"/>
    </row>
    <row r="28" spans="3:10" x14ac:dyDescent="0.3">
      <c r="G28"/>
      <c r="H28"/>
    </row>
    <row r="29" spans="3:10" x14ac:dyDescent="0.3">
      <c r="G29"/>
      <c r="H29"/>
    </row>
    <row r="30" spans="3:10" x14ac:dyDescent="0.3">
      <c r="G30"/>
      <c r="H30"/>
    </row>
    <row r="31" spans="3:10" x14ac:dyDescent="0.3">
      <c r="G31"/>
      <c r="H31"/>
    </row>
    <row r="32" spans="3:10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5" spans="2:14" x14ac:dyDescent="0.3">
      <c r="G35"/>
      <c r="H35"/>
    </row>
    <row r="36" spans="2:14" x14ac:dyDescent="0.3">
      <c r="G36"/>
      <c r="H36"/>
    </row>
    <row r="38" spans="2:14" x14ac:dyDescent="0.3">
      <c r="B38" s="166">
        <v>8</v>
      </c>
      <c r="C38" s="166"/>
      <c r="D38" s="2" t="s">
        <v>86</v>
      </c>
      <c r="E38" s="2"/>
      <c r="F38" s="6"/>
      <c r="G38" s="6"/>
      <c r="H38"/>
    </row>
    <row r="39" spans="2:14" x14ac:dyDescent="0.3">
      <c r="B39" s="166"/>
      <c r="C39" s="166"/>
      <c r="D39" s="8" t="s">
        <v>87</v>
      </c>
      <c r="E39" s="8"/>
      <c r="F39" s="6"/>
      <c r="G39" s="6"/>
      <c r="H39"/>
    </row>
    <row r="40" spans="2:14" x14ac:dyDescent="0.3">
      <c r="B40" s="166"/>
      <c r="C40" s="166"/>
      <c r="D40" s="24" t="s">
        <v>2</v>
      </c>
      <c r="E40" s="24"/>
      <c r="F40" s="83"/>
      <c r="G40" s="83"/>
      <c r="H40"/>
    </row>
    <row r="42" spans="2:14" x14ac:dyDescent="0.3">
      <c r="B42" s="167" t="s">
        <v>4</v>
      </c>
      <c r="C42" s="167"/>
      <c r="D42" s="53" t="s">
        <v>5</v>
      </c>
      <c r="E42" s="13" t="s">
        <v>6</v>
      </c>
      <c r="F42" s="12"/>
      <c r="G42" s="236" t="s">
        <v>4</v>
      </c>
      <c r="H42" s="237"/>
      <c r="I42" s="53" t="s">
        <v>5</v>
      </c>
      <c r="J42" s="13" t="s">
        <v>6</v>
      </c>
      <c r="L42" t="s">
        <v>98</v>
      </c>
    </row>
    <row r="43" spans="2:14" x14ac:dyDescent="0.3">
      <c r="C43" s="11"/>
      <c r="D43" s="11"/>
      <c r="E43" s="7"/>
      <c r="F43" s="4"/>
      <c r="G43" s="7"/>
      <c r="H43" s="7"/>
      <c r="I43" s="7"/>
      <c r="J43" s="7"/>
    </row>
    <row r="44" spans="2:14" x14ac:dyDescent="0.3">
      <c r="B44" s="245" t="s">
        <v>43</v>
      </c>
      <c r="C44" s="246"/>
      <c r="D44" s="246"/>
      <c r="E44" s="247"/>
      <c r="F44" s="10"/>
      <c r="G44" s="245" t="s">
        <v>44</v>
      </c>
      <c r="H44" s="246"/>
      <c r="I44" s="246"/>
      <c r="J44" s="247"/>
    </row>
    <row r="45" spans="2:14" x14ac:dyDescent="0.3">
      <c r="B45" s="218">
        <v>0.41666666666666669</v>
      </c>
      <c r="C45" s="218">
        <v>0.5</v>
      </c>
      <c r="D45" s="243">
        <v>45</v>
      </c>
      <c r="E45" s="251" t="s">
        <v>45</v>
      </c>
      <c r="F45" s="4"/>
      <c r="G45" s="82">
        <v>0.41666666666666669</v>
      </c>
      <c r="H45" s="82">
        <v>0.5</v>
      </c>
      <c r="I45" s="1">
        <v>30</v>
      </c>
      <c r="J45" s="26" t="s">
        <v>46</v>
      </c>
      <c r="L45" t="s">
        <v>101</v>
      </c>
    </row>
    <row r="46" spans="2:14" x14ac:dyDescent="0.3">
      <c r="B46" s="219"/>
      <c r="C46" s="219"/>
      <c r="D46" s="244"/>
      <c r="E46" s="252"/>
      <c r="F46" s="4"/>
      <c r="G46" s="9">
        <f>G45+TIME(0,I45,0)</f>
        <v>0.4375</v>
      </c>
      <c r="H46" s="9">
        <f>H45+TIME(0,I45,0)</f>
        <v>0.52083333333333337</v>
      </c>
      <c r="I46" s="1">
        <v>15</v>
      </c>
      <c r="J46" s="26" t="s">
        <v>83</v>
      </c>
    </row>
    <row r="47" spans="2:14" x14ac:dyDescent="0.3">
      <c r="B47" s="82">
        <f>B45+TIME(0,D45,0)</f>
        <v>0.44791666666666669</v>
      </c>
      <c r="C47" s="82">
        <f>C45+TIME(0,D45,0)</f>
        <v>0.53125</v>
      </c>
      <c r="D47" s="1">
        <v>30</v>
      </c>
      <c r="E47" s="25" t="s">
        <v>46</v>
      </c>
      <c r="F47" s="4"/>
      <c r="G47" s="234">
        <f>G46+TIME(0,I46,0)</f>
        <v>0.44791666666666669</v>
      </c>
      <c r="H47" s="234">
        <f>H46+TIME(0,I46,0)</f>
        <v>0.53125</v>
      </c>
      <c r="I47" s="240">
        <v>45</v>
      </c>
      <c r="J47" s="251" t="s">
        <v>45</v>
      </c>
      <c r="L47" t="s">
        <v>101</v>
      </c>
    </row>
    <row r="48" spans="2:14" x14ac:dyDescent="0.3">
      <c r="B48" s="82">
        <f>B47+TIME(0,D47,0)</f>
        <v>0.46875</v>
      </c>
      <c r="C48" s="82">
        <f>C47+TIME(0,D47,0)</f>
        <v>0.55208333333333337</v>
      </c>
      <c r="D48" s="1">
        <v>15</v>
      </c>
      <c r="E48" s="26" t="s">
        <v>83</v>
      </c>
      <c r="F48" s="4"/>
      <c r="G48" s="235"/>
      <c r="H48" s="235"/>
      <c r="I48" s="240"/>
      <c r="J48" s="252"/>
      <c r="L48" t="s">
        <v>99</v>
      </c>
      <c r="M48" t="s">
        <v>101</v>
      </c>
      <c r="N48">
        <f ca="1">SUMIF(L$45:L$52,"=p",D$45:D$51)</f>
        <v>90</v>
      </c>
    </row>
    <row r="49" spans="1:14" x14ac:dyDescent="0.3">
      <c r="B49" s="95"/>
      <c r="C49" s="95"/>
      <c r="D49" s="92"/>
      <c r="E49" s="92"/>
      <c r="F49" s="14"/>
      <c r="G49" s="96"/>
      <c r="H49" s="96"/>
      <c r="I49" s="97"/>
      <c r="J49" s="98"/>
      <c r="M49" t="s">
        <v>99</v>
      </c>
      <c r="N49">
        <f ca="1">SUMIF(L$45:L$52,"=T",D$45:D$51)</f>
        <v>15</v>
      </c>
    </row>
    <row r="50" spans="1:14" x14ac:dyDescent="0.3">
      <c r="B50" s="9">
        <f>B48+TIME(0,D48,0)</f>
        <v>0.47916666666666669</v>
      </c>
      <c r="C50" s="9">
        <f>C48+TIME(0,D48,0)</f>
        <v>0.5625</v>
      </c>
      <c r="D50" s="1">
        <v>15</v>
      </c>
      <c r="E50" s="248" t="s">
        <v>64</v>
      </c>
      <c r="F50" s="249"/>
      <c r="G50" s="249"/>
      <c r="H50" s="249"/>
      <c r="I50" s="249"/>
      <c r="J50" s="250"/>
      <c r="L50" t="s">
        <v>101</v>
      </c>
      <c r="M50" t="s">
        <v>100</v>
      </c>
      <c r="N50">
        <f ca="1">SUMIF(L$45:L$52,"=A",D$45:D$51)</f>
        <v>5</v>
      </c>
    </row>
    <row r="51" spans="1:14" x14ac:dyDescent="0.3">
      <c r="B51" s="9">
        <f>B50+TIME(0,D50,0)</f>
        <v>0.48958333333333337</v>
      </c>
      <c r="C51" s="9">
        <f>C50+TIME(0,D50,0)</f>
        <v>0.57291666666666663</v>
      </c>
      <c r="D51" s="1">
        <v>5</v>
      </c>
      <c r="E51" s="211" t="s">
        <v>84</v>
      </c>
      <c r="F51" s="212"/>
      <c r="G51" s="212"/>
      <c r="H51" s="212"/>
      <c r="I51" s="212"/>
      <c r="J51" s="213"/>
      <c r="L51" t="s">
        <v>100</v>
      </c>
    </row>
    <row r="52" spans="1:14" hidden="1" x14ac:dyDescent="0.3">
      <c r="C52" s="68" t="s">
        <v>14</v>
      </c>
      <c r="D52" s="10">
        <f>SUM(D45:D51)</f>
        <v>110</v>
      </c>
      <c r="I52" s="10">
        <f>SUM(I45:I51)+D50+D51</f>
        <v>110</v>
      </c>
    </row>
    <row r="53" spans="1:14" x14ac:dyDescent="0.3">
      <c r="E53" s="180"/>
      <c r="F53" s="180"/>
      <c r="G53" s="180"/>
      <c r="H53" s="180"/>
      <c r="I53" s="180"/>
      <c r="J53" s="180"/>
    </row>
    <row r="54" spans="1:14" x14ac:dyDescent="0.3">
      <c r="E54" t="s">
        <v>25</v>
      </c>
    </row>
    <row r="55" spans="1:14" x14ac:dyDescent="0.3">
      <c r="E55" t="s">
        <v>26</v>
      </c>
    </row>
    <row r="59" spans="1:14" x14ac:dyDescent="0.3">
      <c r="A59" t="s">
        <v>73</v>
      </c>
    </row>
    <row r="62" spans="1:14" x14ac:dyDescent="0.3">
      <c r="B62" s="166">
        <v>8</v>
      </c>
      <c r="C62" s="166"/>
      <c r="D62" s="2" t="s">
        <v>0</v>
      </c>
      <c r="E62" s="2"/>
      <c r="F62" s="6"/>
      <c r="G62" s="6"/>
      <c r="H62"/>
    </row>
    <row r="63" spans="1:14" x14ac:dyDescent="0.3">
      <c r="B63" s="166"/>
      <c r="C63" s="166"/>
      <c r="D63" s="8" t="s">
        <v>1</v>
      </c>
      <c r="E63" s="8"/>
      <c r="F63" s="6"/>
      <c r="G63" s="6"/>
      <c r="H63"/>
    </row>
    <row r="64" spans="1:14" x14ac:dyDescent="0.3">
      <c r="B64" s="166"/>
      <c r="C64" s="166"/>
      <c r="D64" s="24" t="s">
        <v>2</v>
      </c>
      <c r="E64" s="24"/>
      <c r="F64" s="83"/>
      <c r="G64" s="83"/>
      <c r="H64"/>
    </row>
    <row r="66" spans="2:10" x14ac:dyDescent="0.3">
      <c r="B66" s="167" t="s">
        <v>4</v>
      </c>
      <c r="C66" s="167"/>
      <c r="D66" s="53" t="s">
        <v>5</v>
      </c>
      <c r="E66" s="13" t="s">
        <v>6</v>
      </c>
      <c r="F66" s="12"/>
      <c r="G66" s="236" t="s">
        <v>4</v>
      </c>
      <c r="H66" s="237"/>
      <c r="I66" s="53" t="s">
        <v>5</v>
      </c>
      <c r="J66" s="13" t="s">
        <v>6</v>
      </c>
    </row>
    <row r="67" spans="2:10" x14ac:dyDescent="0.3">
      <c r="C67" s="11"/>
      <c r="D67" s="11"/>
      <c r="E67" s="7"/>
      <c r="F67" s="4"/>
      <c r="G67" s="7"/>
      <c r="H67" s="7"/>
      <c r="I67" s="7"/>
      <c r="J67" s="7"/>
    </row>
    <row r="68" spans="2:10" x14ac:dyDescent="0.3">
      <c r="B68" s="245" t="s">
        <v>43</v>
      </c>
      <c r="C68" s="246"/>
      <c r="D68" s="246"/>
      <c r="E68" s="247"/>
      <c r="F68" s="10"/>
      <c r="G68" s="245" t="s">
        <v>44</v>
      </c>
      <c r="H68" s="246"/>
      <c r="I68" s="246"/>
      <c r="J68" s="247"/>
    </row>
    <row r="69" spans="2:10" x14ac:dyDescent="0.3">
      <c r="B69" s="9">
        <v>0.4236111111111111</v>
      </c>
      <c r="C69" s="9">
        <v>0.51388888888888895</v>
      </c>
      <c r="D69" s="1">
        <v>30</v>
      </c>
      <c r="E69" s="26" t="s">
        <v>45</v>
      </c>
      <c r="F69" s="4"/>
      <c r="G69" s="9">
        <v>0.4236111111111111</v>
      </c>
      <c r="H69" s="9">
        <v>0.51388888888888895</v>
      </c>
      <c r="I69" s="1">
        <v>30</v>
      </c>
      <c r="J69" s="26" t="s">
        <v>46</v>
      </c>
    </row>
    <row r="70" spans="2:10" x14ac:dyDescent="0.3">
      <c r="B70" s="9">
        <v>0.44444444444444442</v>
      </c>
      <c r="C70" s="9">
        <v>0.53472222222222221</v>
      </c>
      <c r="D70" s="1">
        <v>30</v>
      </c>
      <c r="E70" s="25" t="s">
        <v>46</v>
      </c>
      <c r="F70" s="4"/>
      <c r="G70" s="9">
        <v>0.44444444444444442</v>
      </c>
      <c r="H70" s="9">
        <v>0.53472222222222221</v>
      </c>
      <c r="I70" s="1">
        <v>30</v>
      </c>
      <c r="J70" s="25" t="s">
        <v>45</v>
      </c>
    </row>
    <row r="71" spans="2:10" x14ac:dyDescent="0.3">
      <c r="C71" s="92"/>
      <c r="D71" s="92"/>
      <c r="E71" s="4"/>
      <c r="F71" s="4"/>
      <c r="G71" s="4"/>
      <c r="H71" s="5"/>
      <c r="I71" s="5"/>
      <c r="J71" s="4"/>
    </row>
    <row r="72" spans="2:10" x14ac:dyDescent="0.3">
      <c r="B72" s="9">
        <v>0.46527777777777773</v>
      </c>
      <c r="C72" s="9">
        <v>5.5555555555555552E-2</v>
      </c>
      <c r="D72" s="1">
        <v>50</v>
      </c>
      <c r="E72" s="248" t="s">
        <v>64</v>
      </c>
      <c r="F72" s="249"/>
      <c r="G72" s="249"/>
      <c r="H72" s="249"/>
      <c r="I72" s="249"/>
      <c r="J72" s="250"/>
    </row>
    <row r="73" spans="2:10" x14ac:dyDescent="0.3">
      <c r="C73" s="68" t="s">
        <v>14</v>
      </c>
      <c r="D73" s="10">
        <f>SUM(D69:D72)</f>
        <v>110</v>
      </c>
      <c r="I73" s="10">
        <f>SUM(I69:I70)+D72</f>
        <v>110</v>
      </c>
    </row>
    <row r="74" spans="2:10" x14ac:dyDescent="0.3">
      <c r="E74" s="180"/>
      <c r="F74" s="180"/>
      <c r="G74" s="180"/>
      <c r="H74" s="180"/>
      <c r="I74" s="180"/>
      <c r="J74" s="180"/>
    </row>
    <row r="75" spans="2:10" x14ac:dyDescent="0.3">
      <c r="E75" t="s">
        <v>25</v>
      </c>
    </row>
    <row r="76" spans="2:10" x14ac:dyDescent="0.3">
      <c r="E76" t="s">
        <v>26</v>
      </c>
    </row>
  </sheetData>
  <mergeCells count="35">
    <mergeCell ref="E15:J15"/>
    <mergeCell ref="E72:J72"/>
    <mergeCell ref="E74:J74"/>
    <mergeCell ref="B62:C64"/>
    <mergeCell ref="B66:C66"/>
    <mergeCell ref="G66:H66"/>
    <mergeCell ref="B68:E68"/>
    <mergeCell ref="G68:J68"/>
    <mergeCell ref="B38:C40"/>
    <mergeCell ref="E53:J53"/>
    <mergeCell ref="B42:C42"/>
    <mergeCell ref="G42:H42"/>
    <mergeCell ref="B44:E44"/>
    <mergeCell ref="G44:J44"/>
    <mergeCell ref="E50:J50"/>
    <mergeCell ref="E51:J51"/>
    <mergeCell ref="B45:B46"/>
    <mergeCell ref="C45:C46"/>
    <mergeCell ref="D45:D46"/>
    <mergeCell ref="E45:E46"/>
    <mergeCell ref="G47:G48"/>
    <mergeCell ref="H47:H48"/>
    <mergeCell ref="I47:I48"/>
    <mergeCell ref="J47:J48"/>
    <mergeCell ref="B2:C4"/>
    <mergeCell ref="B6:C6"/>
    <mergeCell ref="G6:H6"/>
    <mergeCell ref="B8:E8"/>
    <mergeCell ref="G8:J8"/>
    <mergeCell ref="B9:B10"/>
    <mergeCell ref="C9:C10"/>
    <mergeCell ref="D9:D10"/>
    <mergeCell ref="E9:E10"/>
    <mergeCell ref="E18:J18"/>
    <mergeCell ref="E16:J16"/>
  </mergeCells>
  <pageMargins left="0.7" right="0.7" top="0.75" bottom="0.75" header="0.3" footer="0.3"/>
  <pageSetup scale="47" orientation="landscape" r:id="rId1"/>
  <rowBreaks count="1" manualBreakCount="1">
    <brk id="26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2024-07-05T13:37:41Z</dcterms:modified>
  <cp:category/>
  <cp:contentStatus/>
</cp:coreProperties>
</file>