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428DD0E-8A2A-45F3-8BD1-E6B01576ACCA}" xr6:coauthVersionLast="47" xr6:coauthVersionMax="47" xr10:uidLastSave="{00000000-0000-0000-0000-000000000000}"/>
  <bookViews>
    <workbookView xWindow="-108" yWindow="-108" windowWidth="23256" windowHeight="13896" activeTab="9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9" l="1"/>
  <c r="H12" i="19" s="1"/>
  <c r="G11" i="19"/>
  <c r="G12" i="19" s="1"/>
  <c r="C11" i="19"/>
  <c r="C12" i="19" s="1"/>
  <c r="B11" i="19"/>
  <c r="B12" i="19" s="1"/>
  <c r="C12" i="8"/>
  <c r="C13" i="8"/>
  <c r="B13" i="8"/>
  <c r="B12" i="8"/>
  <c r="H11" i="8"/>
  <c r="G11" i="8"/>
  <c r="H12" i="8" s="1"/>
  <c r="B11" i="8"/>
  <c r="C11" i="8"/>
  <c r="B9" i="10"/>
  <c r="C9" i="10"/>
  <c r="B10" i="10"/>
  <c r="C10" i="10"/>
  <c r="I69" i="19"/>
  <c r="D69" i="19"/>
  <c r="I48" i="19"/>
  <c r="D48" i="19"/>
  <c r="N46" i="19"/>
  <c r="N45" i="19"/>
  <c r="N44" i="19"/>
  <c r="C43" i="19"/>
  <c r="C44" i="19" s="1"/>
  <c r="C46" i="19" s="1"/>
  <c r="C47" i="19" s="1"/>
  <c r="B43" i="19"/>
  <c r="B44" i="19" s="1"/>
  <c r="B46" i="19" s="1"/>
  <c r="B47" i="19" s="1"/>
  <c r="H42" i="19"/>
  <c r="H43" i="19" s="1"/>
  <c r="G42" i="19"/>
  <c r="G43" i="19" s="1"/>
  <c r="I13" i="19"/>
  <c r="D13" i="19"/>
  <c r="N12" i="19"/>
  <c r="N11" i="19"/>
  <c r="B9" i="5"/>
  <c r="C9" i="5"/>
  <c r="B10" i="5"/>
  <c r="C10" i="5"/>
  <c r="B11" i="5"/>
  <c r="B12" i="5" s="1"/>
  <c r="C11" i="5"/>
  <c r="C12" i="5" s="1"/>
  <c r="B9" i="1"/>
  <c r="C9" i="1"/>
  <c r="B10" i="1"/>
  <c r="C10" i="1"/>
  <c r="C11" i="1" s="1"/>
  <c r="C12" i="1" s="1"/>
  <c r="C13" i="1" s="1"/>
  <c r="B11" i="1"/>
  <c r="B12" i="1" s="1"/>
  <c r="B13" i="1" s="1"/>
  <c r="B8" i="1"/>
  <c r="C8" i="1"/>
  <c r="J10" i="7"/>
  <c r="C4" i="13" s="1"/>
  <c r="J9" i="7"/>
  <c r="C3" i="13" s="1"/>
  <c r="J8" i="7"/>
  <c r="C2" i="13" s="1"/>
  <c r="C16" i="3"/>
  <c r="AC82" i="3"/>
  <c r="AC56" i="3"/>
  <c r="AC21" i="3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D14" i="1"/>
  <c r="G12" i="8" l="1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H4" i="13"/>
  <c r="J9" i="10"/>
  <c r="H3" i="13" s="1"/>
  <c r="J12" i="5"/>
  <c r="G4" i="13" s="1"/>
  <c r="J11" i="5"/>
  <c r="G3" i="13" s="1"/>
  <c r="J10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N13" i="8"/>
  <c r="L4" i="13" s="1"/>
  <c r="N12" i="8"/>
  <c r="L3" i="13" s="1"/>
  <c r="N11" i="8"/>
  <c r="L2" i="13" s="1"/>
  <c r="D11" i="11"/>
  <c r="C8" i="11"/>
  <c r="B8" i="11"/>
  <c r="D11" i="10"/>
  <c r="H2" i="13"/>
  <c r="C8" i="10"/>
  <c r="B8" i="10"/>
  <c r="D13" i="5"/>
  <c r="C8" i="5"/>
  <c r="B8" i="5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8" i="7"/>
  <c r="C8" i="7"/>
  <c r="C9" i="7" s="1"/>
  <c r="B8" i="7"/>
  <c r="B9" i="7" s="1"/>
  <c r="B10" i="7" s="1"/>
  <c r="B11" i="7" s="1"/>
  <c r="B13" i="7" s="1"/>
  <c r="B16" i="7" s="1"/>
  <c r="B17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3" i="7" s="1"/>
  <c r="C16" i="7" s="1"/>
  <c r="C17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40" i="7"/>
  <c r="J42" i="7"/>
  <c r="J41" i="7"/>
  <c r="S42" i="1"/>
  <c r="S43" i="1"/>
  <c r="S41" i="1"/>
  <c r="I49" i="5"/>
  <c r="B43" i="5"/>
  <c r="C43" i="5"/>
  <c r="B36" i="1" l="1"/>
  <c r="B39" i="1" s="1"/>
  <c r="B40" i="1" s="1"/>
  <c r="B42" i="1" s="1"/>
  <c r="B46" i="1" s="1"/>
  <c r="C36" i="1"/>
  <c r="C39" i="1" s="1"/>
  <c r="C40" i="1" s="1"/>
  <c r="C42" i="1" s="1"/>
  <c r="C46" i="1" s="1"/>
  <c r="N48" i="1" l="1"/>
  <c r="I48" i="1"/>
  <c r="D48" i="1"/>
  <c r="C47" i="1"/>
  <c r="B47" i="1"/>
  <c r="C33" i="7"/>
  <c r="C34" i="7" s="1"/>
  <c r="C35" i="7" s="1"/>
  <c r="C38" i="7" s="1"/>
  <c r="D50" i="7"/>
  <c r="B33" i="7"/>
  <c r="B34" i="7" s="1"/>
  <c r="B35" i="7" s="1"/>
  <c r="B38" i="7" s="1"/>
  <c r="B39" i="7" l="1"/>
  <c r="B42" i="7" s="1"/>
  <c r="B45" i="7" s="1"/>
  <c r="B48" i="7" s="1"/>
  <c r="B49" i="7" s="1"/>
  <c r="C39" i="7"/>
  <c r="C42" i="7" s="1"/>
  <c r="C45" i="7" s="1"/>
  <c r="C48" i="7" s="1"/>
  <c r="C49" i="7" s="1"/>
  <c r="N48" i="8"/>
  <c r="N47" i="8"/>
  <c r="N46" i="8"/>
  <c r="I49" i="11"/>
  <c r="I48" i="11"/>
  <c r="I47" i="11"/>
  <c r="I44" i="10"/>
  <c r="I45" i="10"/>
  <c r="I46" i="10"/>
  <c r="I47" i="10"/>
  <c r="I46" i="5"/>
  <c r="I47" i="5"/>
  <c r="I48" i="5"/>
  <c r="J72" i="7"/>
  <c r="X51" i="9"/>
  <c r="X50" i="9"/>
  <c r="X49" i="9"/>
  <c r="S67" i="1"/>
  <c r="S66" i="1"/>
  <c r="S65" i="1"/>
  <c r="J74" i="7"/>
  <c r="J73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4" i="5"/>
  <c r="C45" i="5" s="1"/>
  <c r="C46" i="5" s="1"/>
  <c r="B44" i="5"/>
  <c r="B45" i="5" s="1"/>
  <c r="B46" i="5" s="1"/>
  <c r="B48" i="9"/>
  <c r="B49" i="9" s="1"/>
  <c r="B52" i="9" s="1"/>
  <c r="C48" i="9"/>
  <c r="C49" i="9" s="1"/>
  <c r="C52" i="9" s="1"/>
  <c r="M65" i="1"/>
  <c r="M66" i="1" s="1"/>
  <c r="M67" i="1" s="1"/>
  <c r="M68" i="1" s="1"/>
  <c r="M69" i="1" s="1"/>
  <c r="L65" i="1"/>
  <c r="L66" i="1" s="1"/>
  <c r="L67" i="1" s="1"/>
  <c r="L68" i="1" s="1"/>
  <c r="L69" i="1" s="1"/>
  <c r="H65" i="1"/>
  <c r="H66" i="1" s="1"/>
  <c r="H67" i="1" s="1"/>
  <c r="H68" i="1" s="1"/>
  <c r="H69" i="1" s="1"/>
  <c r="G65" i="1"/>
  <c r="G66" i="1" s="1"/>
  <c r="G67" i="1" s="1"/>
  <c r="G68" i="1" s="1"/>
  <c r="G69" i="1" s="1"/>
  <c r="C65" i="1"/>
  <c r="C66" i="1" s="1"/>
  <c r="C67" i="1" s="1"/>
  <c r="C68" i="1" s="1"/>
  <c r="C69" i="1" s="1"/>
  <c r="C72" i="1" s="1"/>
  <c r="C73" i="1" s="1"/>
  <c r="B65" i="1"/>
  <c r="B66" i="1" s="1"/>
  <c r="B67" i="1" s="1"/>
  <c r="B68" i="1" s="1"/>
  <c r="B69" i="1" s="1"/>
  <c r="C69" i="7"/>
  <c r="C70" i="7" s="1"/>
  <c r="C71" i="7" s="1"/>
  <c r="C74" i="7" s="1"/>
  <c r="C75" i="7" s="1"/>
  <c r="C78" i="7" s="1"/>
  <c r="C79" i="7" s="1"/>
  <c r="C80" i="7" s="1"/>
  <c r="B69" i="7"/>
  <c r="B70" i="7" s="1"/>
  <c r="B71" i="7" s="1"/>
  <c r="B74" i="7" s="1"/>
  <c r="B75" i="7" s="1"/>
  <c r="B78" i="7" s="1"/>
  <c r="B79" i="7" s="1"/>
  <c r="B80" i="7" s="1"/>
  <c r="K58" i="7"/>
  <c r="N74" i="1"/>
  <c r="I74" i="1"/>
  <c r="D74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6" i="10"/>
  <c r="D46" i="10"/>
  <c r="D53" i="9"/>
  <c r="S75" i="9"/>
  <c r="N75" i="9"/>
  <c r="I75" i="9"/>
  <c r="D75" i="9"/>
  <c r="D47" i="5"/>
  <c r="D67" i="5"/>
  <c r="D103" i="1"/>
  <c r="I103" i="1"/>
  <c r="N103" i="1"/>
  <c r="D108" i="7" l="1"/>
  <c r="D81" i="7" l="1"/>
  <c r="B72" i="1"/>
  <c r="B73" i="1" s="1"/>
</calcChain>
</file>

<file path=xl/sharedStrings.xml><?xml version="1.0" encoding="utf-8"?>
<sst xmlns="http://schemas.openxmlformats.org/spreadsheetml/2006/main" count="1183" uniqueCount="170">
  <si>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</si>
  <si>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</si>
  <si>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</si>
  <si>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</si>
  <si>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</si>
  <si>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</si>
  <si>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</si>
  <si>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</si>
  <si>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</si>
  <si>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</si>
  <si>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</si>
  <si>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</si>
  <si>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</si>
  <si>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</si>
  <si>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</si>
  <si>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</si>
  <si>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</si>
  <si>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</si>
  <si>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</si>
  <si>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</si>
  <si>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</si>
  <si>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</si>
  <si>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</si>
  <si>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</si>
  <si>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</si>
  <si>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</si>
  <si>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</si>
  <si>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</si>
  <si>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</si>
  <si>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</si>
  <si>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</si>
  <si>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</si>
  <si>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</si>
  <si>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</si>
  <si>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</si>
  <si>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</si>
  <si>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</si>
  <si>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</si>
  <si>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</si>
  <si>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</si>
  <si>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</si>
  <si>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</si>
  <si>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</si>
  <si>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</si>
  <si>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</si>
  <si>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</si>
  <si>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</si>
  <si>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</si>
  <si>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</si>
  <si>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</si>
  <si>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</si>
  <si>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</si>
  <si>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</si>
  <si>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</si>
  <si>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</si>
  <si>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</si>
  <si>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</si>
  <si>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</si>
  <si>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</si>
  <si>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</si>
  <si>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</si>
  <si>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</si>
  <si>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</si>
  <si>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</si>
  <si>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</si>
  <si>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</si>
  <si>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</si>
  <si>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</si>
  <si>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</si>
  <si>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</si>
  <si>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</si>
  <si>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</si>
  <si>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</si>
  <si>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</si>
  <si>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</si>
  <si>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</si>
  <si>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</si>
  <si>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</si>
  <si>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</si>
  <si>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</si>
  <si>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</si>
  <si>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</si>
  <si>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</si>
  <si>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</si>
  <si>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</si>
  <si>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</si>
  <si>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</si>
  <si>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</si>
  <si>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</si>
  <si>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</si>
  <si>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</si>
  <si>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</si>
  <si>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</si>
  <si>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</si>
  <si>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</si>
  <si>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</si>
  <si>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</si>
  <si>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</si>
  <si>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</si>
  <si>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</si>
  <si>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</si>
  <si>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</si>
  <si>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</si>
  <si>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</si>
  <si>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</si>
  <si>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</si>
  <si>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</si>
  <si>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</si>
  <si>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</si>
  <si>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</si>
  <si>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</si>
  <si>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</si>
  <si>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</si>
  <si>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</si>
  <si>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</si>
  <si>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</si>
  <si>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</si>
  <si>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</si>
  <si>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</si>
  <si>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</si>
  <si>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</si>
  <si>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</si>
  <si>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</si>
  <si>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</si>
  <si>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</si>
  <si>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</si>
  <si>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</si>
  <si>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</si>
  <si>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>Project Description Review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</si>
  <si>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</si>
  <si>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</si>
  <si>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</si>
  <si>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</si>
  <si>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</si>
  <si>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</si>
  <si>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</si>
  <si>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</si>
  <si>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Initial Client Needs &amp; Reqs</t>
  </si>
  <si>
    <t>Engineering Tools &amp; Methods Q&amp;A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</si>
  <si>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</si>
  <si>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</si>
  <si>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</si>
  <si>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</si>
  <si>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</si>
  <si>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</si>
  <si>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</si>
  <si>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</si>
  <si>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</si>
  <si>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</si>
  <si>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</si>
  <si>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 xml:space="preserve">CE Introductions </t>
  </si>
  <si>
    <t xml:space="preserve">PE Introductions </t>
  </si>
  <si>
    <t>Team Building Activity Intro</t>
  </si>
  <si>
    <t>F24</t>
  </si>
  <si>
    <t>Team Skill Assessment (w ideation process intro)</t>
  </si>
  <si>
    <t>Project Needs</t>
  </si>
  <si>
    <t>IGNORE all colors, IGNORE all times</t>
  </si>
  <si>
    <t>yellow highlights are open questions/discussion</t>
  </si>
  <si>
    <t>Concept Generation</t>
  </si>
  <si>
    <t xml:space="preserve">Research on existing technology </t>
  </si>
  <si>
    <t>Concept Selection</t>
  </si>
  <si>
    <t>Client Meeting #2</t>
  </si>
  <si>
    <t>Risk Management</t>
  </si>
  <si>
    <t>Saftey Traning Intro</t>
  </si>
  <si>
    <t>Client Meeting #1 Intro</t>
  </si>
  <si>
    <t>System Design</t>
  </si>
  <si>
    <t>ADD third track for NO client meeting</t>
  </si>
  <si>
    <t>Team Standard Agreement Intro</t>
  </si>
  <si>
    <t>Group Ideation Process Intro</t>
  </si>
  <si>
    <t>System Design Intro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</si>
</sst>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11" borderId="1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15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70</c:v>
                </c:pt>
                <c:pt idx="5">
                  <c:v>0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0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0.17171717171717171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72</xdr:row>
      <xdr:rowOff>152400</xdr:rowOff>
    </xdr:from>
    <xdr:to>
      <xdr:col>5</xdr:col>
      <xdr:colOff>209567</xdr:colOff>
      <xdr:row>74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83</xdr:row>
      <xdr:rowOff>167640</xdr:rowOff>
    </xdr:from>
    <xdr:to>
      <xdr:col>3</xdr:col>
      <xdr:colOff>17</xdr:colOff>
      <xdr:row>85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100</xdr:row>
      <xdr:rowOff>152400</xdr:rowOff>
    </xdr:from>
    <xdr:to>
      <xdr:col>5</xdr:col>
      <xdr:colOff>209567</xdr:colOff>
      <xdr:row>102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110</xdr:row>
      <xdr:rowOff>167640</xdr:rowOff>
    </xdr:from>
    <xdr:to>
      <xdr:col>3</xdr:col>
      <xdr:colOff>17</xdr:colOff>
      <xdr:row>112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68</xdr:row>
      <xdr:rowOff>104879</xdr:rowOff>
    </xdr:from>
    <xdr:to>
      <xdr:col>14</xdr:col>
      <xdr:colOff>77639</xdr:colOff>
      <xdr:row>69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70</xdr:row>
      <xdr:rowOff>914</xdr:rowOff>
    </xdr:from>
    <xdr:to>
      <xdr:col>14</xdr:col>
      <xdr:colOff>78200</xdr:colOff>
      <xdr:row>70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67</xdr:row>
      <xdr:rowOff>0</xdr:rowOff>
    </xdr:from>
    <xdr:to>
      <xdr:col>14</xdr:col>
      <xdr:colOff>80808</xdr:colOff>
      <xdr:row>67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69</xdr:row>
      <xdr:rowOff>74399</xdr:rowOff>
    </xdr:from>
    <xdr:to>
      <xdr:col>14</xdr:col>
      <xdr:colOff>230039</xdr:colOff>
      <xdr:row>69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70</xdr:row>
      <xdr:rowOff>153314</xdr:rowOff>
    </xdr:from>
    <xdr:to>
      <xdr:col>14</xdr:col>
      <xdr:colOff>230600</xdr:colOff>
      <xdr:row>71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67</xdr:row>
      <xdr:rowOff>152400</xdr:rowOff>
    </xdr:from>
    <xdr:to>
      <xdr:col>14</xdr:col>
      <xdr:colOff>233208</xdr:colOff>
      <xdr:row>68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70</xdr:row>
      <xdr:rowOff>43919</xdr:rowOff>
    </xdr:from>
    <xdr:to>
      <xdr:col>14</xdr:col>
      <xdr:colOff>382439</xdr:colOff>
      <xdr:row>70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71</xdr:row>
      <xdr:rowOff>122834</xdr:rowOff>
    </xdr:from>
    <xdr:to>
      <xdr:col>14</xdr:col>
      <xdr:colOff>383000</xdr:colOff>
      <xdr:row>72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68</xdr:row>
      <xdr:rowOff>121920</xdr:rowOff>
    </xdr:from>
    <xdr:to>
      <xdr:col>14</xdr:col>
      <xdr:colOff>385608</xdr:colOff>
      <xdr:row>69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71</xdr:row>
      <xdr:rowOff>13439</xdr:rowOff>
    </xdr:from>
    <xdr:to>
      <xdr:col>14</xdr:col>
      <xdr:colOff>534839</xdr:colOff>
      <xdr:row>71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72</xdr:row>
      <xdr:rowOff>92354</xdr:rowOff>
    </xdr:from>
    <xdr:to>
      <xdr:col>14</xdr:col>
      <xdr:colOff>535400</xdr:colOff>
      <xdr:row>72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69</xdr:row>
      <xdr:rowOff>91440</xdr:rowOff>
    </xdr:from>
    <xdr:to>
      <xdr:col>14</xdr:col>
      <xdr:colOff>538008</xdr:colOff>
      <xdr:row>69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71</xdr:row>
      <xdr:rowOff>165839</xdr:rowOff>
    </xdr:from>
    <xdr:to>
      <xdr:col>15</xdr:col>
      <xdr:colOff>77639</xdr:colOff>
      <xdr:row>72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73</xdr:row>
      <xdr:rowOff>61874</xdr:rowOff>
    </xdr:from>
    <xdr:to>
      <xdr:col>15</xdr:col>
      <xdr:colOff>78200</xdr:colOff>
      <xdr:row>73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70</xdr:row>
      <xdr:rowOff>60960</xdr:rowOff>
    </xdr:from>
    <xdr:to>
      <xdr:col>15</xdr:col>
      <xdr:colOff>80808</xdr:colOff>
      <xdr:row>70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72</xdr:row>
      <xdr:rowOff>135359</xdr:rowOff>
    </xdr:from>
    <xdr:to>
      <xdr:col>15</xdr:col>
      <xdr:colOff>230039</xdr:colOff>
      <xdr:row>73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74</xdr:row>
      <xdr:rowOff>31394</xdr:rowOff>
    </xdr:from>
    <xdr:to>
      <xdr:col>15</xdr:col>
      <xdr:colOff>230600</xdr:colOff>
      <xdr:row>74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71</xdr:row>
      <xdr:rowOff>30480</xdr:rowOff>
    </xdr:from>
    <xdr:to>
      <xdr:col>15</xdr:col>
      <xdr:colOff>233208</xdr:colOff>
      <xdr:row>71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73</xdr:row>
      <xdr:rowOff>104879</xdr:rowOff>
    </xdr:from>
    <xdr:to>
      <xdr:col>15</xdr:col>
      <xdr:colOff>382439</xdr:colOff>
      <xdr:row>74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75</xdr:row>
      <xdr:rowOff>914</xdr:rowOff>
    </xdr:from>
    <xdr:to>
      <xdr:col>15</xdr:col>
      <xdr:colOff>383000</xdr:colOff>
      <xdr:row>75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72</xdr:row>
      <xdr:rowOff>0</xdr:rowOff>
    </xdr:from>
    <xdr:to>
      <xdr:col>15</xdr:col>
      <xdr:colOff>385608</xdr:colOff>
      <xdr:row>72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70</xdr:row>
      <xdr:rowOff>36299</xdr:rowOff>
    </xdr:from>
    <xdr:to>
      <xdr:col>3</xdr:col>
      <xdr:colOff>828489</xdr:colOff>
      <xdr:row>70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54254</xdr:rowOff>
    </xdr:from>
    <xdr:to>
      <xdr:col>3</xdr:col>
      <xdr:colOff>828770</xdr:colOff>
      <xdr:row>67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60960</xdr:rowOff>
    </xdr:from>
    <xdr:to>
      <xdr:col>3</xdr:col>
      <xdr:colOff>825829</xdr:colOff>
      <xdr:row>73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61874</xdr:rowOff>
    </xdr:from>
    <xdr:to>
      <xdr:col>3</xdr:col>
      <xdr:colOff>828770</xdr:colOff>
      <xdr:row>68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50995</xdr:rowOff>
    </xdr:from>
    <xdr:to>
      <xdr:col>3</xdr:col>
      <xdr:colOff>825829</xdr:colOff>
      <xdr:row>74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60702</xdr:rowOff>
    </xdr:from>
    <xdr:to>
      <xdr:col>3</xdr:col>
      <xdr:colOff>828770</xdr:colOff>
      <xdr:row>69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72</xdr:row>
      <xdr:rowOff>121920</xdr:rowOff>
    </xdr:from>
    <xdr:to>
      <xdr:col>11</xdr:col>
      <xdr:colOff>385608</xdr:colOff>
      <xdr:row>73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75</xdr:row>
      <xdr:rowOff>13439</xdr:rowOff>
    </xdr:from>
    <xdr:to>
      <xdr:col>11</xdr:col>
      <xdr:colOff>534839</xdr:colOff>
      <xdr:row>75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73</xdr:row>
      <xdr:rowOff>91440</xdr:rowOff>
    </xdr:from>
    <xdr:to>
      <xdr:col>11</xdr:col>
      <xdr:colOff>538008</xdr:colOff>
      <xdr:row>73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75</xdr:row>
      <xdr:rowOff>165839</xdr:rowOff>
    </xdr:from>
    <xdr:to>
      <xdr:col>12</xdr:col>
      <xdr:colOff>77639</xdr:colOff>
      <xdr:row>76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56598</xdr:rowOff>
    </xdr:from>
    <xdr:to>
      <xdr:col>3</xdr:col>
      <xdr:colOff>828770</xdr:colOff>
      <xdr:row>78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74</xdr:row>
      <xdr:rowOff>60960</xdr:rowOff>
    </xdr:from>
    <xdr:to>
      <xdr:col>12</xdr:col>
      <xdr:colOff>80808</xdr:colOff>
      <xdr:row>74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76</xdr:row>
      <xdr:rowOff>135359</xdr:rowOff>
    </xdr:from>
    <xdr:to>
      <xdr:col>12</xdr:col>
      <xdr:colOff>230039</xdr:colOff>
      <xdr:row>77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75</xdr:row>
      <xdr:rowOff>30480</xdr:rowOff>
    </xdr:from>
    <xdr:to>
      <xdr:col>12</xdr:col>
      <xdr:colOff>233208</xdr:colOff>
      <xdr:row>75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77</xdr:row>
      <xdr:rowOff>104879</xdr:rowOff>
    </xdr:from>
    <xdr:to>
      <xdr:col>12</xdr:col>
      <xdr:colOff>382439</xdr:colOff>
      <xdr:row>78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79</xdr:row>
      <xdr:rowOff>914</xdr:rowOff>
    </xdr:from>
    <xdr:to>
      <xdr:col>12</xdr:col>
      <xdr:colOff>383000</xdr:colOff>
      <xdr:row>79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76</xdr:row>
      <xdr:rowOff>0</xdr:rowOff>
    </xdr:from>
    <xdr:to>
      <xdr:col>12</xdr:col>
      <xdr:colOff>385608</xdr:colOff>
      <xdr:row>76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44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52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37</xdr:row>
      <xdr:rowOff>42303</xdr:rowOff>
    </xdr:from>
    <xdr:to>
      <xdr:col>3</xdr:col>
      <xdr:colOff>813515</xdr:colOff>
      <xdr:row>37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31</xdr:row>
      <xdr:rowOff>0</xdr:rowOff>
    </xdr:from>
    <xdr:to>
      <xdr:col>14</xdr:col>
      <xdr:colOff>80808</xdr:colOff>
      <xdr:row>31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38</xdr:row>
      <xdr:rowOff>59390</xdr:rowOff>
    </xdr:from>
    <xdr:to>
      <xdr:col>3</xdr:col>
      <xdr:colOff>813515</xdr:colOff>
      <xdr:row>38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39</xdr:row>
      <xdr:rowOff>0</xdr:rowOff>
    </xdr:from>
    <xdr:to>
      <xdr:col>14</xdr:col>
      <xdr:colOff>230600</xdr:colOff>
      <xdr:row>39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31</xdr:row>
      <xdr:rowOff>152400</xdr:rowOff>
    </xdr:from>
    <xdr:to>
      <xdr:col>14</xdr:col>
      <xdr:colOff>233208</xdr:colOff>
      <xdr:row>32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39</xdr:row>
      <xdr:rowOff>122834</xdr:rowOff>
    </xdr:from>
    <xdr:to>
      <xdr:col>14</xdr:col>
      <xdr:colOff>383000</xdr:colOff>
      <xdr:row>40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32</xdr:row>
      <xdr:rowOff>121920</xdr:rowOff>
    </xdr:from>
    <xdr:to>
      <xdr:col>14</xdr:col>
      <xdr:colOff>385608</xdr:colOff>
      <xdr:row>33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34</xdr:row>
      <xdr:rowOff>51539</xdr:rowOff>
    </xdr:from>
    <xdr:to>
      <xdr:col>3</xdr:col>
      <xdr:colOff>813515</xdr:colOff>
      <xdr:row>34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40</xdr:row>
      <xdr:rowOff>92354</xdr:rowOff>
    </xdr:from>
    <xdr:to>
      <xdr:col>14</xdr:col>
      <xdr:colOff>535400</xdr:colOff>
      <xdr:row>40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33</xdr:row>
      <xdr:rowOff>91440</xdr:rowOff>
    </xdr:from>
    <xdr:to>
      <xdr:col>14</xdr:col>
      <xdr:colOff>538008</xdr:colOff>
      <xdr:row>33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44</xdr:row>
      <xdr:rowOff>59621</xdr:rowOff>
    </xdr:from>
    <xdr:to>
      <xdr:col>3</xdr:col>
      <xdr:colOff>813515</xdr:colOff>
      <xdr:row>44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41</xdr:row>
      <xdr:rowOff>61874</xdr:rowOff>
    </xdr:from>
    <xdr:to>
      <xdr:col>15</xdr:col>
      <xdr:colOff>78200</xdr:colOff>
      <xdr:row>41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40</xdr:row>
      <xdr:rowOff>135359</xdr:rowOff>
    </xdr:from>
    <xdr:to>
      <xdr:col>15</xdr:col>
      <xdr:colOff>230039</xdr:colOff>
      <xdr:row>41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44</xdr:row>
      <xdr:rowOff>31394</xdr:rowOff>
    </xdr:from>
    <xdr:to>
      <xdr:col>15</xdr:col>
      <xdr:colOff>230600</xdr:colOff>
      <xdr:row>44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39</xdr:row>
      <xdr:rowOff>30480</xdr:rowOff>
    </xdr:from>
    <xdr:to>
      <xdr:col>15</xdr:col>
      <xdr:colOff>233208</xdr:colOff>
      <xdr:row>39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45</xdr:row>
      <xdr:rowOff>914</xdr:rowOff>
    </xdr:from>
    <xdr:to>
      <xdr:col>15</xdr:col>
      <xdr:colOff>383000</xdr:colOff>
      <xdr:row>45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40</xdr:row>
      <xdr:rowOff>0</xdr:rowOff>
    </xdr:from>
    <xdr:to>
      <xdr:col>15</xdr:col>
      <xdr:colOff>385608</xdr:colOff>
      <xdr:row>40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54254</xdr:rowOff>
    </xdr:from>
    <xdr:to>
      <xdr:col>3</xdr:col>
      <xdr:colOff>813176</xdr:colOff>
      <xdr:row>31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61874</xdr:rowOff>
    </xdr:from>
    <xdr:to>
      <xdr:col>3</xdr:col>
      <xdr:colOff>813796</xdr:colOff>
      <xdr:row>32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246575</xdr:rowOff>
    </xdr:from>
    <xdr:to>
      <xdr:col>3</xdr:col>
      <xdr:colOff>810855</xdr:colOff>
      <xdr:row>44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60702</xdr:rowOff>
    </xdr:from>
    <xdr:to>
      <xdr:col>3</xdr:col>
      <xdr:colOff>813796</xdr:colOff>
      <xdr:row>33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13439</xdr:rowOff>
    </xdr:from>
    <xdr:to>
      <xdr:col>11</xdr:col>
      <xdr:colOff>534839</xdr:colOff>
      <xdr:row>45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423949</xdr:rowOff>
    </xdr:from>
    <xdr:to>
      <xdr:col>3</xdr:col>
      <xdr:colOff>810855</xdr:colOff>
      <xdr:row>44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165839</xdr:rowOff>
    </xdr:from>
    <xdr:to>
      <xdr:col>12</xdr:col>
      <xdr:colOff>77639</xdr:colOff>
      <xdr:row>46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56598</xdr:rowOff>
    </xdr:from>
    <xdr:to>
      <xdr:col>3</xdr:col>
      <xdr:colOff>813796</xdr:colOff>
      <xdr:row>48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135359</xdr:rowOff>
    </xdr:from>
    <xdr:to>
      <xdr:col>12</xdr:col>
      <xdr:colOff>230039</xdr:colOff>
      <xdr:row>47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54254</xdr:rowOff>
    </xdr:from>
    <xdr:to>
      <xdr:col>3</xdr:col>
      <xdr:colOff>813796</xdr:colOff>
      <xdr:row>47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30480</xdr:rowOff>
    </xdr:from>
    <xdr:to>
      <xdr:col>12</xdr:col>
      <xdr:colOff>233208</xdr:colOff>
      <xdr:row>45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104879</xdr:rowOff>
    </xdr:from>
    <xdr:to>
      <xdr:col>12</xdr:col>
      <xdr:colOff>382439</xdr:colOff>
      <xdr:row>48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0</xdr:rowOff>
    </xdr:from>
    <xdr:to>
      <xdr:col>12</xdr:col>
      <xdr:colOff>385608</xdr:colOff>
      <xdr:row>46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53082</xdr:rowOff>
    </xdr:from>
    <xdr:to>
      <xdr:col>3</xdr:col>
      <xdr:colOff>828770</xdr:colOff>
      <xdr:row>65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41</xdr:row>
      <xdr:rowOff>43738</xdr:rowOff>
    </xdr:from>
    <xdr:to>
      <xdr:col>3</xdr:col>
      <xdr:colOff>810855</xdr:colOff>
      <xdr:row>41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68109</xdr:rowOff>
    </xdr:from>
    <xdr:to>
      <xdr:col>3</xdr:col>
      <xdr:colOff>813796</xdr:colOff>
      <xdr:row>31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75729</xdr:rowOff>
    </xdr:from>
    <xdr:to>
      <xdr:col>3</xdr:col>
      <xdr:colOff>813176</xdr:colOff>
      <xdr:row>32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20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40</xdr:row>
      <xdr:rowOff>104879</xdr:rowOff>
    </xdr:from>
    <xdr:to>
      <xdr:col>16</xdr:col>
      <xdr:colOff>77639</xdr:colOff>
      <xdr:row>41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46</xdr:row>
      <xdr:rowOff>56794</xdr:rowOff>
    </xdr:from>
    <xdr:to>
      <xdr:col>3</xdr:col>
      <xdr:colOff>820549</xdr:colOff>
      <xdr:row>46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41</xdr:row>
      <xdr:rowOff>74399</xdr:rowOff>
    </xdr:from>
    <xdr:to>
      <xdr:col>16</xdr:col>
      <xdr:colOff>230039</xdr:colOff>
      <xdr:row>41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42</xdr:row>
      <xdr:rowOff>153314</xdr:rowOff>
    </xdr:from>
    <xdr:to>
      <xdr:col>16</xdr:col>
      <xdr:colOff>230600</xdr:colOff>
      <xdr:row>43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152400</xdr:rowOff>
    </xdr:from>
    <xdr:to>
      <xdr:col>8</xdr:col>
      <xdr:colOff>825028</xdr:colOff>
      <xdr:row>43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42</xdr:row>
      <xdr:rowOff>43919</xdr:rowOff>
    </xdr:from>
    <xdr:to>
      <xdr:col>16</xdr:col>
      <xdr:colOff>382439</xdr:colOff>
      <xdr:row>42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43</xdr:row>
      <xdr:rowOff>122834</xdr:rowOff>
    </xdr:from>
    <xdr:to>
      <xdr:col>16</xdr:col>
      <xdr:colOff>383000</xdr:colOff>
      <xdr:row>44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40</xdr:row>
      <xdr:rowOff>160020</xdr:rowOff>
    </xdr:from>
    <xdr:to>
      <xdr:col>3</xdr:col>
      <xdr:colOff>817608</xdr:colOff>
      <xdr:row>41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43</xdr:row>
      <xdr:rowOff>13439</xdr:rowOff>
    </xdr:from>
    <xdr:to>
      <xdr:col>16</xdr:col>
      <xdr:colOff>534839</xdr:colOff>
      <xdr:row>43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44</xdr:row>
      <xdr:rowOff>92354</xdr:rowOff>
    </xdr:from>
    <xdr:to>
      <xdr:col>16</xdr:col>
      <xdr:colOff>535400</xdr:colOff>
      <xdr:row>44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63500</xdr:rowOff>
    </xdr:from>
    <xdr:to>
      <xdr:col>3</xdr:col>
      <xdr:colOff>817608</xdr:colOff>
      <xdr:row>42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43</xdr:row>
      <xdr:rowOff>165839</xdr:rowOff>
    </xdr:from>
    <xdr:to>
      <xdr:col>17</xdr:col>
      <xdr:colOff>77639</xdr:colOff>
      <xdr:row>44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45</xdr:row>
      <xdr:rowOff>61874</xdr:rowOff>
    </xdr:from>
    <xdr:to>
      <xdr:col>17</xdr:col>
      <xdr:colOff>78200</xdr:colOff>
      <xdr:row>45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60960</xdr:rowOff>
    </xdr:from>
    <xdr:to>
      <xdr:col>3</xdr:col>
      <xdr:colOff>817608</xdr:colOff>
      <xdr:row>43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44</xdr:row>
      <xdr:rowOff>135359</xdr:rowOff>
    </xdr:from>
    <xdr:to>
      <xdr:col>17</xdr:col>
      <xdr:colOff>230039</xdr:colOff>
      <xdr:row>45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46</xdr:row>
      <xdr:rowOff>31394</xdr:rowOff>
    </xdr:from>
    <xdr:to>
      <xdr:col>17</xdr:col>
      <xdr:colOff>230600</xdr:colOff>
      <xdr:row>46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41</xdr:row>
      <xdr:rowOff>64770</xdr:rowOff>
    </xdr:from>
    <xdr:to>
      <xdr:col>8</xdr:col>
      <xdr:colOff>825028</xdr:colOff>
      <xdr:row>41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45</xdr:row>
      <xdr:rowOff>104879</xdr:rowOff>
    </xdr:from>
    <xdr:to>
      <xdr:col>17</xdr:col>
      <xdr:colOff>382439</xdr:colOff>
      <xdr:row>46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47</xdr:row>
      <xdr:rowOff>914</xdr:rowOff>
    </xdr:from>
    <xdr:to>
      <xdr:col>17</xdr:col>
      <xdr:colOff>383000</xdr:colOff>
      <xdr:row>48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40</xdr:row>
      <xdr:rowOff>58420</xdr:rowOff>
    </xdr:from>
    <xdr:to>
      <xdr:col>8</xdr:col>
      <xdr:colOff>825028</xdr:colOff>
      <xdr:row>40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F637D25-B342-4D4C-80CB-546CD3E0BA6C}"/>
            </a:ext>
          </a:extLst>
        </xdr:cNvPr>
        <xdr:cNvSpPr/>
      </xdr:nvSpPr>
      <xdr:spPr>
        <a:xfrm>
          <a:off x="7001110" y="1887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745290</xdr:colOff>
      <xdr:row>11</xdr:row>
      <xdr:rowOff>63500</xdr:rowOff>
    </xdr:from>
    <xdr:to>
      <xdr:col>8</xdr:col>
      <xdr:colOff>817608</xdr:colOff>
      <xdr:row>11</xdr:row>
      <xdr:rowOff>143430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55F17CA5-3519-494E-ABB0-6025692F5A0F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83</xdr:row>
      <xdr:rowOff>101492</xdr:rowOff>
    </xdr:from>
    <xdr:to>
      <xdr:col>18</xdr:col>
      <xdr:colOff>77639</xdr:colOff>
      <xdr:row>83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84</xdr:row>
      <xdr:rowOff>177021</xdr:rowOff>
    </xdr:from>
    <xdr:to>
      <xdr:col>18</xdr:col>
      <xdr:colOff>78200</xdr:colOff>
      <xdr:row>85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59267</xdr:rowOff>
    </xdr:from>
    <xdr:to>
      <xdr:col>8</xdr:col>
      <xdr:colOff>821641</xdr:colOff>
      <xdr:row>68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84</xdr:row>
      <xdr:rowOff>67626</xdr:rowOff>
    </xdr:from>
    <xdr:to>
      <xdr:col>18</xdr:col>
      <xdr:colOff>230039</xdr:colOff>
      <xdr:row>84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85</xdr:row>
      <xdr:rowOff>143154</xdr:rowOff>
    </xdr:from>
    <xdr:to>
      <xdr:col>18</xdr:col>
      <xdr:colOff>230600</xdr:colOff>
      <xdr:row>86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85</xdr:row>
      <xdr:rowOff>33759</xdr:rowOff>
    </xdr:from>
    <xdr:to>
      <xdr:col>18</xdr:col>
      <xdr:colOff>382439</xdr:colOff>
      <xdr:row>85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86</xdr:row>
      <xdr:rowOff>109287</xdr:rowOff>
    </xdr:from>
    <xdr:to>
      <xdr:col>18</xdr:col>
      <xdr:colOff>383000</xdr:colOff>
      <xdr:row>86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85</xdr:row>
      <xdr:rowOff>186159</xdr:rowOff>
    </xdr:from>
    <xdr:to>
      <xdr:col>18</xdr:col>
      <xdr:colOff>534839</xdr:colOff>
      <xdr:row>86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87</xdr:row>
      <xdr:rowOff>75421</xdr:rowOff>
    </xdr:from>
    <xdr:to>
      <xdr:col>18</xdr:col>
      <xdr:colOff>535400</xdr:colOff>
      <xdr:row>87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84</xdr:row>
      <xdr:rowOff>84667</xdr:rowOff>
    </xdr:from>
    <xdr:to>
      <xdr:col>18</xdr:col>
      <xdr:colOff>538008</xdr:colOff>
      <xdr:row>84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86</xdr:row>
      <xdr:rowOff>152292</xdr:rowOff>
    </xdr:from>
    <xdr:to>
      <xdr:col>19</xdr:col>
      <xdr:colOff>77639</xdr:colOff>
      <xdr:row>87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88</xdr:row>
      <xdr:rowOff>41554</xdr:rowOff>
    </xdr:from>
    <xdr:to>
      <xdr:col>19</xdr:col>
      <xdr:colOff>78200</xdr:colOff>
      <xdr:row>88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85</xdr:row>
      <xdr:rowOff>50800</xdr:rowOff>
    </xdr:from>
    <xdr:to>
      <xdr:col>19</xdr:col>
      <xdr:colOff>80808</xdr:colOff>
      <xdr:row>85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87</xdr:row>
      <xdr:rowOff>118426</xdr:rowOff>
    </xdr:from>
    <xdr:to>
      <xdr:col>19</xdr:col>
      <xdr:colOff>230039</xdr:colOff>
      <xdr:row>88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89</xdr:row>
      <xdr:rowOff>7687</xdr:rowOff>
    </xdr:from>
    <xdr:to>
      <xdr:col>19</xdr:col>
      <xdr:colOff>230600</xdr:colOff>
      <xdr:row>89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86</xdr:row>
      <xdr:rowOff>16933</xdr:rowOff>
    </xdr:from>
    <xdr:to>
      <xdr:col>19</xdr:col>
      <xdr:colOff>233208</xdr:colOff>
      <xdr:row>86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88</xdr:row>
      <xdr:rowOff>84559</xdr:rowOff>
    </xdr:from>
    <xdr:to>
      <xdr:col>19</xdr:col>
      <xdr:colOff>382439</xdr:colOff>
      <xdr:row>88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89</xdr:row>
      <xdr:rowOff>160087</xdr:rowOff>
    </xdr:from>
    <xdr:to>
      <xdr:col>19</xdr:col>
      <xdr:colOff>383000</xdr:colOff>
      <xdr:row>90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86</xdr:row>
      <xdr:rowOff>169333</xdr:rowOff>
    </xdr:from>
    <xdr:to>
      <xdr:col>19</xdr:col>
      <xdr:colOff>385608</xdr:colOff>
      <xdr:row>87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75421</xdr:rowOff>
    </xdr:from>
    <xdr:to>
      <xdr:col>3</xdr:col>
      <xdr:colOff>810566</xdr:colOff>
      <xdr:row>72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67733</xdr:rowOff>
    </xdr:from>
    <xdr:to>
      <xdr:col>3</xdr:col>
      <xdr:colOff>807625</xdr:colOff>
      <xdr:row>64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50693</xdr:rowOff>
    </xdr:from>
    <xdr:to>
      <xdr:col>3</xdr:col>
      <xdr:colOff>810285</xdr:colOff>
      <xdr:row>68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60</xdr:row>
      <xdr:rowOff>58487</xdr:rowOff>
    </xdr:from>
    <xdr:to>
      <xdr:col>3</xdr:col>
      <xdr:colOff>810566</xdr:colOff>
      <xdr:row>60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59267</xdr:rowOff>
    </xdr:from>
    <xdr:to>
      <xdr:col>13</xdr:col>
      <xdr:colOff>808941</xdr:colOff>
      <xdr:row>64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67625</xdr:rowOff>
    </xdr:from>
    <xdr:to>
      <xdr:col>3</xdr:col>
      <xdr:colOff>810285</xdr:colOff>
      <xdr:row>67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66954</xdr:rowOff>
    </xdr:from>
    <xdr:to>
      <xdr:col>3</xdr:col>
      <xdr:colOff>810566</xdr:colOff>
      <xdr:row>71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52917</xdr:rowOff>
    </xdr:from>
    <xdr:to>
      <xdr:col>13</xdr:col>
      <xdr:colOff>808941</xdr:colOff>
      <xdr:row>65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50692</xdr:rowOff>
    </xdr:from>
    <xdr:to>
      <xdr:col>8</xdr:col>
      <xdr:colOff>824301</xdr:colOff>
      <xdr:row>65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81</xdr:row>
      <xdr:rowOff>75421</xdr:rowOff>
    </xdr:from>
    <xdr:to>
      <xdr:col>19</xdr:col>
      <xdr:colOff>535400</xdr:colOff>
      <xdr:row>81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50800</xdr:rowOff>
    </xdr:from>
    <xdr:to>
      <xdr:col>13</xdr:col>
      <xdr:colOff>808941</xdr:colOff>
      <xdr:row>66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42226</xdr:rowOff>
    </xdr:from>
    <xdr:to>
      <xdr:col>8</xdr:col>
      <xdr:colOff>824301</xdr:colOff>
      <xdr:row>66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82</xdr:row>
      <xdr:rowOff>41554</xdr:rowOff>
    </xdr:from>
    <xdr:to>
      <xdr:col>20</xdr:col>
      <xdr:colOff>78200</xdr:colOff>
      <xdr:row>82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59266</xdr:rowOff>
    </xdr:from>
    <xdr:to>
      <xdr:col>13</xdr:col>
      <xdr:colOff>808941</xdr:colOff>
      <xdr:row>67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68</xdr:row>
      <xdr:rowOff>59160</xdr:rowOff>
    </xdr:from>
    <xdr:to>
      <xdr:col>13</xdr:col>
      <xdr:colOff>811601</xdr:colOff>
      <xdr:row>68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83</xdr:row>
      <xdr:rowOff>7687</xdr:rowOff>
    </xdr:from>
    <xdr:to>
      <xdr:col>20</xdr:col>
      <xdr:colOff>230600</xdr:colOff>
      <xdr:row>83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64</xdr:row>
      <xdr:rowOff>50799</xdr:rowOff>
    </xdr:from>
    <xdr:to>
      <xdr:col>8</xdr:col>
      <xdr:colOff>821641</xdr:colOff>
      <xdr:row>64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82</xdr:row>
      <xdr:rowOff>84559</xdr:rowOff>
    </xdr:from>
    <xdr:to>
      <xdr:col>20</xdr:col>
      <xdr:colOff>382439</xdr:colOff>
      <xdr:row>82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83</xdr:row>
      <xdr:rowOff>160087</xdr:rowOff>
    </xdr:from>
    <xdr:to>
      <xdr:col>20</xdr:col>
      <xdr:colOff>383000</xdr:colOff>
      <xdr:row>84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50800</xdr:rowOff>
    </xdr:from>
    <xdr:to>
      <xdr:col>8</xdr:col>
      <xdr:colOff>821641</xdr:colOff>
      <xdr:row>67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50800</xdr:rowOff>
    </xdr:from>
    <xdr:to>
      <xdr:col>3</xdr:col>
      <xdr:colOff>807202</xdr:colOff>
      <xdr:row>41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75421</xdr:rowOff>
    </xdr:from>
    <xdr:to>
      <xdr:col>3</xdr:col>
      <xdr:colOff>810143</xdr:colOff>
      <xdr:row>46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66954</xdr:rowOff>
    </xdr:from>
    <xdr:to>
      <xdr:col>3</xdr:col>
      <xdr:colOff>810143</xdr:colOff>
      <xdr:row>45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213360</xdr:rowOff>
    </xdr:from>
    <xdr:to>
      <xdr:col>3</xdr:col>
      <xdr:colOff>807202</xdr:colOff>
      <xdr:row>39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167640</xdr:rowOff>
    </xdr:from>
    <xdr:to>
      <xdr:col>3</xdr:col>
      <xdr:colOff>807202</xdr:colOff>
      <xdr:row>38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12</xdr:row>
      <xdr:rowOff>75421</xdr:rowOff>
    </xdr:from>
    <xdr:to>
      <xdr:col>3</xdr:col>
      <xdr:colOff>809992</xdr:colOff>
      <xdr:row>12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8</xdr:col>
      <xdr:colOff>557464</xdr:colOff>
      <xdr:row>9</xdr:row>
      <xdr:rowOff>144379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3190" y="1941095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39</xdr:row>
      <xdr:rowOff>39858</xdr:rowOff>
    </xdr:from>
    <xdr:to>
      <xdr:col>3</xdr:col>
      <xdr:colOff>803685</xdr:colOff>
      <xdr:row>39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15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11</xdr:row>
      <xdr:rowOff>58238</xdr:rowOff>
    </xdr:from>
    <xdr:to>
      <xdr:col>3</xdr:col>
      <xdr:colOff>809992</xdr:colOff>
      <xdr:row>11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10</xdr:row>
      <xdr:rowOff>131172</xdr:rowOff>
    </xdr:from>
    <xdr:to>
      <xdr:col>3</xdr:col>
      <xdr:colOff>809992</xdr:colOff>
      <xdr:row>10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11</xdr:row>
      <xdr:rowOff>58064</xdr:rowOff>
    </xdr:from>
    <xdr:to>
      <xdr:col>3</xdr:col>
      <xdr:colOff>841328</xdr:colOff>
      <xdr:row>11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49530</xdr:rowOff>
    </xdr:from>
    <xdr:to>
      <xdr:col>3</xdr:col>
      <xdr:colOff>838387</xdr:colOff>
      <xdr:row>9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135255</xdr:rowOff>
    </xdr:from>
    <xdr:to>
      <xdr:col>3</xdr:col>
      <xdr:colOff>838387</xdr:colOff>
      <xdr:row>10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11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45720</xdr:rowOff>
    </xdr:from>
    <xdr:to>
      <xdr:col>3</xdr:col>
      <xdr:colOff>860588</xdr:colOff>
      <xdr:row>8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63500</xdr:rowOff>
    </xdr:from>
    <xdr:to>
      <xdr:col>3</xdr:col>
      <xdr:colOff>817608</xdr:colOff>
      <xdr:row>12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showGridLines="0" zoomScaleNormal="100" workbookViewId="0">
      <selection sqref="A1:F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153</v>
      </c>
    </row>
    <row r="2" spans="1:10" ht="14.4" customHeight="1" x14ac:dyDescent="0.3">
      <c r="B2" s="165">
        <v>1</v>
      </c>
      <c r="C2" s="165"/>
      <c r="E2" s="134" t="s">
        <v>140</v>
      </c>
      <c r="F2" s="6"/>
      <c r="G2" s="6"/>
    </row>
    <row r="3" spans="1:10" ht="14.4" customHeight="1" x14ac:dyDescent="0.3">
      <c r="B3" s="165"/>
      <c r="C3" s="165"/>
      <c r="E3" s="135" t="s">
        <v>131</v>
      </c>
      <c r="F3" s="6"/>
      <c r="G3" s="6"/>
    </row>
    <row r="4" spans="1:10" ht="14.4" customHeight="1" x14ac:dyDescent="0.3">
      <c r="B4" s="165"/>
      <c r="C4" s="165"/>
      <c r="D4" s="69"/>
      <c r="E4" s="69"/>
    </row>
    <row r="5" spans="1:10" x14ac:dyDescent="0.3">
      <c r="E5" s="10"/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129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SUMIF(H$7:H$17,"=p",D$7:D$17)</f>
        <v>15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SUMIF(H$7:H$17,"=t",D$7:D$17)</f>
        <v>35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t="s">
        <v>100</v>
      </c>
      <c r="J10">
        <f>SUMIF(H$7:H$17,"=a",D$7:D$17)</f>
        <v>40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/>
      <c r="E11" s="25"/>
      <c r="H11" t="s">
        <v>100</v>
      </c>
    </row>
    <row r="12" spans="1:10" x14ac:dyDescent="0.3">
      <c r="B12" s="127"/>
      <c r="C12" s="120"/>
      <c r="D12" s="130">
        <v>10</v>
      </c>
      <c r="E12" s="54" t="s">
        <v>150</v>
      </c>
      <c r="H12" t="s">
        <v>99</v>
      </c>
    </row>
    <row r="13" spans="1:10" x14ac:dyDescent="0.3">
      <c r="B13" s="128">
        <f>B11+TIME(0,$D11,0)</f>
        <v>0.4513888888888889</v>
      </c>
      <c r="C13" s="121">
        <f>C11+TIME(0,$D11,0)</f>
        <v>0.53472222222222221</v>
      </c>
      <c r="D13" s="132">
        <v>15</v>
      </c>
      <c r="E13" s="54" t="s">
        <v>151</v>
      </c>
      <c r="H13" t="s">
        <v>101</v>
      </c>
    </row>
    <row r="14" spans="1:10" ht="14.4" customHeight="1" x14ac:dyDescent="0.3">
      <c r="B14" s="129"/>
      <c r="C14" s="66"/>
      <c r="D14" s="133"/>
      <c r="E14" s="25" t="s">
        <v>167</v>
      </c>
      <c r="H14" t="s">
        <v>101</v>
      </c>
    </row>
    <row r="15" spans="1:10" ht="14.4" customHeight="1" x14ac:dyDescent="0.3">
      <c r="B15" s="129"/>
      <c r="C15" s="66"/>
      <c r="D15" s="133">
        <v>10</v>
      </c>
      <c r="E15" s="25" t="s">
        <v>152</v>
      </c>
    </row>
    <row r="16" spans="1:10" x14ac:dyDescent="0.3">
      <c r="B16" s="59">
        <f>B13+TIME(0,D13,0)</f>
        <v>0.46180555555555558</v>
      </c>
      <c r="C16" s="59">
        <f>C13+TIME(0,D13,0)</f>
        <v>0.54513888888888884</v>
      </c>
      <c r="D16" s="58">
        <v>5</v>
      </c>
      <c r="E16" s="25" t="s">
        <v>163</v>
      </c>
      <c r="H16" t="s">
        <v>100</v>
      </c>
    </row>
    <row r="17" spans="1:8" x14ac:dyDescent="0.3">
      <c r="B17" s="59">
        <f t="shared" si="0"/>
        <v>0.46527777777777779</v>
      </c>
      <c r="C17" s="59">
        <f t="shared" si="1"/>
        <v>0.54861111111111105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100</v>
      </c>
    </row>
    <row r="20" spans="1:8" x14ac:dyDescent="0.3">
      <c r="C20" s="6"/>
      <c r="D20" s="4"/>
      <c r="E20" s="4"/>
    </row>
    <row r="21" spans="1:8" ht="25.8" x14ac:dyDescent="0.5">
      <c r="C21" s="87"/>
      <c r="D21" s="88" t="s">
        <v>126</v>
      </c>
      <c r="E21" s="4"/>
    </row>
    <row r="22" spans="1:8" ht="18" x14ac:dyDescent="0.35">
      <c r="B22" s="160" t="s">
        <v>156</v>
      </c>
    </row>
    <row r="23" spans="1:8" x14ac:dyDescent="0.3">
      <c r="B23" s="161" t="s">
        <v>157</v>
      </c>
    </row>
    <row r="26" spans="1:8" x14ac:dyDescent="0.3">
      <c r="B26" s="165">
        <v>1</v>
      </c>
      <c r="C26" s="165"/>
      <c r="E26" s="2" t="s">
        <v>86</v>
      </c>
      <c r="F26" s="6"/>
      <c r="G26" s="6"/>
    </row>
    <row r="27" spans="1:8" x14ac:dyDescent="0.3">
      <c r="B27" s="165"/>
      <c r="C27" s="165"/>
      <c r="E27" s="8" t="s">
        <v>87</v>
      </c>
      <c r="F27" s="6"/>
      <c r="G27" s="6"/>
    </row>
    <row r="28" spans="1:8" ht="14.4" customHeight="1" x14ac:dyDescent="0.3">
      <c r="B28" s="165"/>
      <c r="C28" s="165"/>
      <c r="D28" s="69"/>
      <c r="E28" s="24" t="s">
        <v>2</v>
      </c>
    </row>
    <row r="29" spans="1:8" ht="14.4" customHeight="1" x14ac:dyDescent="0.3">
      <c r="A29" t="s">
        <v>112</v>
      </c>
    </row>
    <row r="30" spans="1:8" ht="14.4" customHeight="1" x14ac:dyDescent="0.3">
      <c r="A30" t="s">
        <v>113</v>
      </c>
      <c r="E30" s="10" t="s">
        <v>3</v>
      </c>
      <c r="H30" t="s">
        <v>98</v>
      </c>
    </row>
    <row r="31" spans="1:8" x14ac:dyDescent="0.3">
      <c r="B31" s="166" t="s">
        <v>4</v>
      </c>
      <c r="C31" s="166"/>
      <c r="D31" s="53" t="s">
        <v>5</v>
      </c>
      <c r="E31" s="13" t="s">
        <v>6</v>
      </c>
    </row>
    <row r="32" spans="1:8" x14ac:dyDescent="0.3">
      <c r="B32" s="59">
        <v>0.41666666666666669</v>
      </c>
      <c r="C32" s="59">
        <v>0.5</v>
      </c>
      <c r="D32" s="1">
        <v>5</v>
      </c>
      <c r="E32" s="54" t="s">
        <v>7</v>
      </c>
      <c r="H32" t="s">
        <v>100</v>
      </c>
    </row>
    <row r="33" spans="2:10" x14ac:dyDescent="0.3">
      <c r="B33" s="59">
        <f>B32+TIME(0,$D32,0)</f>
        <v>0.4201388888888889</v>
      </c>
      <c r="C33" s="59">
        <f>C32+TIME(0,$D32,0)</f>
        <v>0.50347222222222221</v>
      </c>
      <c r="D33" s="1">
        <v>5</v>
      </c>
      <c r="E33" s="54" t="s">
        <v>72</v>
      </c>
      <c r="H33" t="s">
        <v>100</v>
      </c>
    </row>
    <row r="34" spans="2:10" x14ac:dyDescent="0.3">
      <c r="B34" s="59">
        <f t="shared" ref="B34" si="2">B33+TIME(0,D33,0)</f>
        <v>0.4236111111111111</v>
      </c>
      <c r="C34" s="59">
        <f t="shared" ref="C34:C39" si="3">C33+TIME(0,$D33,0)</f>
        <v>0.50694444444444442</v>
      </c>
      <c r="D34" s="1">
        <v>15</v>
      </c>
      <c r="E34" s="54" t="s">
        <v>71</v>
      </c>
      <c r="H34" t="s">
        <v>100</v>
      </c>
    </row>
    <row r="35" spans="2:10" x14ac:dyDescent="0.3">
      <c r="B35" s="59">
        <f t="shared" ref="B35" si="4">B34+TIME(0,D34,0)</f>
        <v>0.43402777777777779</v>
      </c>
      <c r="C35" s="59">
        <f t="shared" si="3"/>
        <v>0.51736111111111105</v>
      </c>
      <c r="D35" s="1">
        <v>5</v>
      </c>
      <c r="E35" s="54" t="s">
        <v>120</v>
      </c>
      <c r="H35" t="s">
        <v>99</v>
      </c>
    </row>
    <row r="36" spans="2:10" x14ac:dyDescent="0.3">
      <c r="B36" s="62"/>
      <c r="C36" s="62"/>
      <c r="D36" s="10"/>
      <c r="E36" s="45"/>
    </row>
    <row r="37" spans="2:10" x14ac:dyDescent="0.3">
      <c r="D37" s="10"/>
      <c r="E37" s="46" t="s">
        <v>9</v>
      </c>
    </row>
    <row r="38" spans="2:10" x14ac:dyDescent="0.3">
      <c r="B38" s="59">
        <f>B35+TIME(0,D35,0)</f>
        <v>0.4375</v>
      </c>
      <c r="C38" s="59">
        <f>C35+TIME(0,$D35,0)</f>
        <v>0.52083333333333326</v>
      </c>
      <c r="D38" s="107">
        <v>5</v>
      </c>
      <c r="E38" s="47" t="s">
        <v>117</v>
      </c>
      <c r="H38" t="s">
        <v>99</v>
      </c>
    </row>
    <row r="39" spans="2:10" x14ac:dyDescent="0.3">
      <c r="B39" s="59">
        <f t="shared" ref="B39" si="5">B38+TIME(0,D38,0)</f>
        <v>0.44097222222222221</v>
      </c>
      <c r="C39" s="59">
        <f t="shared" si="3"/>
        <v>0.52430555555555547</v>
      </c>
      <c r="D39" s="1">
        <v>20</v>
      </c>
      <c r="E39" s="47" t="s">
        <v>118</v>
      </c>
      <c r="H39" t="s">
        <v>99</v>
      </c>
    </row>
    <row r="40" spans="2:10" x14ac:dyDescent="0.3">
      <c r="B40" s="62"/>
      <c r="C40" s="62"/>
      <c r="D40" s="10"/>
      <c r="E40" s="45"/>
      <c r="I40" t="s">
        <v>101</v>
      </c>
      <c r="J40">
        <f ca="1">SUMIF(H$32:H$50,"=p",D$32:D$49)</f>
        <v>45</v>
      </c>
    </row>
    <row r="41" spans="2:10" x14ac:dyDescent="0.3">
      <c r="B41" s="62"/>
      <c r="C41" s="62"/>
      <c r="D41" s="10"/>
      <c r="E41" s="4" t="s">
        <v>11</v>
      </c>
      <c r="I41" t="s">
        <v>99</v>
      </c>
      <c r="J41">
        <f>SUMIF(H$32:H$50,"=T",D$32:D$50)</f>
        <v>30</v>
      </c>
    </row>
    <row r="42" spans="2:10" s="79" customFormat="1" ht="14.4" customHeight="1" x14ac:dyDescent="0.3">
      <c r="B42" s="82">
        <f>B39+TIME(0,D39,0)</f>
        <v>0.4548611111111111</v>
      </c>
      <c r="C42" s="82">
        <f>C39+TIME(0,$D39,0)</f>
        <v>0.53819444444444431</v>
      </c>
      <c r="D42" s="108">
        <v>5</v>
      </c>
      <c r="E42" s="109" t="s">
        <v>119</v>
      </c>
      <c r="H42" s="79" t="s">
        <v>101</v>
      </c>
      <c r="I42" s="79" t="s">
        <v>100</v>
      </c>
      <c r="J42" s="79">
        <f>SUMIF(H$32:H$49,"=A",D$32:D$49)</f>
        <v>35</v>
      </c>
    </row>
    <row r="43" spans="2:10" s="79" customFormat="1" ht="14.4" customHeight="1" x14ac:dyDescent="0.3">
      <c r="B43" s="123"/>
      <c r="C43" s="123"/>
      <c r="D43" s="124"/>
      <c r="E43" s="124"/>
    </row>
    <row r="44" spans="2:10" s="79" customFormat="1" ht="14.4" customHeight="1" x14ac:dyDescent="0.3">
      <c r="B44" s="125"/>
      <c r="C44" s="125"/>
      <c r="D44" s="98"/>
      <c r="E44" s="98" t="s">
        <v>9</v>
      </c>
    </row>
    <row r="45" spans="2:10" s="79" customFormat="1" ht="44.4" customHeight="1" x14ac:dyDescent="0.3">
      <c r="B45" s="112">
        <f>B42+TIME(0,$D42,0)</f>
        <v>0.45833333333333331</v>
      </c>
      <c r="C45" s="112">
        <f>C42+TIME(0,$D42,0)</f>
        <v>0.54166666666666652</v>
      </c>
      <c r="D45" s="106">
        <v>40</v>
      </c>
      <c r="E45" s="105" t="s">
        <v>121</v>
      </c>
      <c r="H45" s="79" t="s">
        <v>101</v>
      </c>
    </row>
    <row r="46" spans="2:10" x14ac:dyDescent="0.3">
      <c r="B46" s="62"/>
      <c r="C46" s="64"/>
      <c r="D46" s="11"/>
      <c r="E46" s="4"/>
    </row>
    <row r="47" spans="2:10" x14ac:dyDescent="0.3">
      <c r="B47" s="62"/>
      <c r="C47" s="65"/>
      <c r="D47" s="14"/>
      <c r="E47" s="110" t="s">
        <v>11</v>
      </c>
    </row>
    <row r="48" spans="2:10" x14ac:dyDescent="0.3">
      <c r="B48" s="63">
        <f>B45+TIME(0,$D45,0)</f>
        <v>0.4861111111111111</v>
      </c>
      <c r="C48" s="63">
        <f>C45+TIME(0,$D45,0)</f>
        <v>0.56944444444444431</v>
      </c>
      <c r="D48" s="58">
        <v>5</v>
      </c>
      <c r="E48" s="40" t="s">
        <v>13</v>
      </c>
      <c r="H48" t="s">
        <v>100</v>
      </c>
    </row>
    <row r="49" spans="1:19" x14ac:dyDescent="0.3">
      <c r="B49" s="63">
        <f>B48+TIME(0,$D48,0)</f>
        <v>0.48958333333333331</v>
      </c>
      <c r="C49" s="57">
        <f>C48+TIME(0,$D48,0)</f>
        <v>0.57291666666666652</v>
      </c>
      <c r="D49" s="1">
        <v>5</v>
      </c>
      <c r="E49" s="54" t="s">
        <v>84</v>
      </c>
      <c r="H49" t="s">
        <v>100</v>
      </c>
    </row>
    <row r="50" spans="1:19" hidden="1" x14ac:dyDescent="0.3">
      <c r="C50" s="68" t="s">
        <v>14</v>
      </c>
      <c r="D50" s="10">
        <f>SUM(D32:D49)</f>
        <v>110</v>
      </c>
    </row>
    <row r="52" spans="1:19" x14ac:dyDescent="0.3">
      <c r="C52" s="6"/>
      <c r="D52" s="167" t="s">
        <v>88</v>
      </c>
      <c r="E52" s="167"/>
    </row>
    <row r="53" spans="1:19" x14ac:dyDescent="0.3">
      <c r="C53" s="6"/>
      <c r="D53" s="4"/>
      <c r="E53" s="4"/>
    </row>
    <row r="54" spans="1:19" ht="15" customHeight="1" x14ac:dyDescent="0.5">
      <c r="C54" s="87"/>
      <c r="D54" s="88" t="s">
        <v>122</v>
      </c>
      <c r="E54" s="4"/>
    </row>
    <row r="56" spans="1:19" s="86" customFormat="1" x14ac:dyDescent="0.3">
      <c r="B56" s="14"/>
      <c r="C56" s="14"/>
      <c r="I56"/>
      <c r="J56"/>
      <c r="K56" s="102" t="s">
        <v>85</v>
      </c>
      <c r="L56"/>
      <c r="M56"/>
      <c r="N56"/>
      <c r="O56"/>
      <c r="P56"/>
      <c r="Q56"/>
      <c r="R56"/>
      <c r="S56"/>
    </row>
    <row r="57" spans="1:19" x14ac:dyDescent="0.3">
      <c r="A57" s="85" t="s">
        <v>54</v>
      </c>
      <c r="K57" s="101">
        <v>0.41666666666666669</v>
      </c>
      <c r="L57" s="100">
        <v>10</v>
      </c>
    </row>
    <row r="58" spans="1:19" x14ac:dyDescent="0.3">
      <c r="A58" t="s">
        <v>55</v>
      </c>
      <c r="K58" s="67">
        <f>K57+TIME(0,L57,0)</f>
        <v>0.4236111111111111</v>
      </c>
    </row>
    <row r="59" spans="1:19" x14ac:dyDescent="0.3">
      <c r="A59" t="s">
        <v>56</v>
      </c>
    </row>
    <row r="60" spans="1:19" s="86" customFormat="1" x14ac:dyDescent="0.3">
      <c r="B60" s="14"/>
      <c r="C60" s="14"/>
    </row>
    <row r="61" spans="1:19" x14ac:dyDescent="0.3">
      <c r="A61" t="s">
        <v>116</v>
      </c>
    </row>
    <row r="62" spans="1:19" x14ac:dyDescent="0.3">
      <c r="B62" s="165">
        <v>1</v>
      </c>
      <c r="C62" s="165"/>
      <c r="E62" s="2" t="s">
        <v>86</v>
      </c>
      <c r="F62" s="6"/>
      <c r="G62" s="6"/>
    </row>
    <row r="63" spans="1:19" x14ac:dyDescent="0.3">
      <c r="B63" s="165"/>
      <c r="C63" s="165"/>
      <c r="E63" s="8" t="s">
        <v>87</v>
      </c>
      <c r="F63" s="6"/>
      <c r="G63" s="6"/>
    </row>
    <row r="64" spans="1:19" ht="14.4" customHeight="1" x14ac:dyDescent="0.3">
      <c r="B64" s="165"/>
      <c r="C64" s="165"/>
      <c r="D64" s="69"/>
      <c r="E64" s="24" t="s">
        <v>2</v>
      </c>
    </row>
    <row r="65" spans="1:12" ht="14.4" customHeight="1" x14ac:dyDescent="0.3">
      <c r="A65" t="s">
        <v>112</v>
      </c>
    </row>
    <row r="66" spans="1:12" ht="14.4" customHeight="1" x14ac:dyDescent="0.3">
      <c r="A66" t="s">
        <v>113</v>
      </c>
      <c r="E66" s="10" t="s">
        <v>3</v>
      </c>
      <c r="H66" t="s">
        <v>98</v>
      </c>
    </row>
    <row r="67" spans="1:12" x14ac:dyDescent="0.3">
      <c r="B67" s="166" t="s">
        <v>4</v>
      </c>
      <c r="C67" s="166"/>
      <c r="D67" s="53" t="s">
        <v>5</v>
      </c>
      <c r="E67" s="13" t="s">
        <v>6</v>
      </c>
    </row>
    <row r="68" spans="1:12" x14ac:dyDescent="0.3">
      <c r="B68" s="59">
        <v>0.41666666666666669</v>
      </c>
      <c r="C68" s="59">
        <v>0.5</v>
      </c>
      <c r="D68" s="1">
        <v>10</v>
      </c>
      <c r="E68" s="54" t="s">
        <v>7</v>
      </c>
      <c r="H68" t="s">
        <v>99</v>
      </c>
    </row>
    <row r="69" spans="1:12" x14ac:dyDescent="0.3">
      <c r="B69" s="59">
        <f>B68+TIME(0,$D68,0)</f>
        <v>0.4236111111111111</v>
      </c>
      <c r="C69" s="59">
        <f>C68+TIME(0,$D68,0)</f>
        <v>0.50694444444444442</v>
      </c>
      <c r="D69" s="1">
        <v>10</v>
      </c>
      <c r="E69" s="54" t="s">
        <v>72</v>
      </c>
      <c r="H69" t="s">
        <v>100</v>
      </c>
    </row>
    <row r="70" spans="1:12" x14ac:dyDescent="0.3">
      <c r="B70" s="59">
        <f t="shared" ref="B70:B71" si="6">B69+TIME(0,D69,0)</f>
        <v>0.43055555555555552</v>
      </c>
      <c r="C70" s="59">
        <f t="shared" ref="C70:C71" si="7">C69+TIME(0,$D69,0)</f>
        <v>0.51388888888888884</v>
      </c>
      <c r="D70" s="1">
        <v>15</v>
      </c>
      <c r="E70" s="54" t="s">
        <v>71</v>
      </c>
      <c r="H70" t="s">
        <v>100</v>
      </c>
    </row>
    <row r="71" spans="1:12" x14ac:dyDescent="0.3">
      <c r="B71" s="59">
        <f t="shared" si="6"/>
        <v>0.44097222222222221</v>
      </c>
      <c r="C71" s="59">
        <f t="shared" si="7"/>
        <v>0.52430555555555547</v>
      </c>
      <c r="D71" s="43">
        <v>5</v>
      </c>
      <c r="E71" s="42" t="s">
        <v>92</v>
      </c>
      <c r="H71" t="s">
        <v>99</v>
      </c>
      <c r="L71" s="60"/>
    </row>
    <row r="72" spans="1:12" x14ac:dyDescent="0.3">
      <c r="B72" s="62"/>
      <c r="C72" s="62"/>
      <c r="D72" s="10"/>
      <c r="E72" s="45"/>
      <c r="I72" t="s">
        <v>101</v>
      </c>
      <c r="J72">
        <f>SUMIF(H$68:H$80,"=p",D$68:D$80)</f>
        <v>50</v>
      </c>
    </row>
    <row r="73" spans="1:12" x14ac:dyDescent="0.3">
      <c r="B73" s="62"/>
      <c r="C73" s="62"/>
      <c r="D73" s="10"/>
      <c r="E73" s="46" t="s">
        <v>9</v>
      </c>
      <c r="I73" t="s">
        <v>99</v>
      </c>
      <c r="J73">
        <f>SUMIF(H$68:H$80,"=T",D$68:D$80)</f>
        <v>15</v>
      </c>
    </row>
    <row r="74" spans="1:12" x14ac:dyDescent="0.3">
      <c r="B74" s="63">
        <f>B71+TIME(0,$D71,0)</f>
        <v>0.44444444444444442</v>
      </c>
      <c r="C74" s="63">
        <f>C71+TIME(0,$D71,0)</f>
        <v>0.52777777777777768</v>
      </c>
      <c r="D74" s="44">
        <v>30</v>
      </c>
      <c r="E74" s="47" t="s">
        <v>93</v>
      </c>
      <c r="H74" t="s">
        <v>101</v>
      </c>
      <c r="I74" t="s">
        <v>100</v>
      </c>
      <c r="J74">
        <f>SUMIF(H$68:H$80,"=A",D$68:D$80)</f>
        <v>45</v>
      </c>
    </row>
    <row r="75" spans="1:12" x14ac:dyDescent="0.3">
      <c r="B75" s="63">
        <f>B74+TIME(0,$D74,0)</f>
        <v>0.46527777777777773</v>
      </c>
      <c r="C75" s="63">
        <f>C74+TIME(0,$D74,0)</f>
        <v>0.54861111111111105</v>
      </c>
      <c r="D75" s="1">
        <v>20</v>
      </c>
      <c r="E75" s="47" t="s">
        <v>57</v>
      </c>
      <c r="H75" t="s">
        <v>101</v>
      </c>
    </row>
    <row r="76" spans="1:12" x14ac:dyDescent="0.3">
      <c r="B76" s="62"/>
      <c r="C76" s="64"/>
      <c r="D76" s="11"/>
      <c r="E76" s="4"/>
    </row>
    <row r="77" spans="1:12" x14ac:dyDescent="0.3">
      <c r="B77" s="62"/>
      <c r="C77" s="65"/>
      <c r="D77" s="14"/>
      <c r="E77" s="4" t="s">
        <v>11</v>
      </c>
    </row>
    <row r="78" spans="1:12" x14ac:dyDescent="0.3">
      <c r="B78" s="63">
        <f>B75+TIME(0,$D75,0)</f>
        <v>0.47916666666666663</v>
      </c>
      <c r="C78" s="63">
        <f>C75+TIME(0,$D75,0)</f>
        <v>0.56249999999999989</v>
      </c>
      <c r="D78" s="58">
        <v>10</v>
      </c>
      <c r="E78" s="39" t="s">
        <v>12</v>
      </c>
      <c r="H78" t="s">
        <v>100</v>
      </c>
    </row>
    <row r="79" spans="1:12" x14ac:dyDescent="0.3">
      <c r="B79" s="63">
        <f>B78+TIME(0,$D78,0)</f>
        <v>0.48611111111111105</v>
      </c>
      <c r="C79" s="63">
        <f>C78+TIME(0,$D78,0)</f>
        <v>0.56944444444444431</v>
      </c>
      <c r="D79" s="1">
        <v>5</v>
      </c>
      <c r="E79" s="40" t="s">
        <v>13</v>
      </c>
      <c r="H79" t="s">
        <v>100</v>
      </c>
    </row>
    <row r="80" spans="1:12" x14ac:dyDescent="0.3">
      <c r="B80" s="63">
        <f>B79+TIME(0,$D79,0)</f>
        <v>0.48958333333333326</v>
      </c>
      <c r="C80" s="63">
        <f>C79+TIME(0,$D79,0)</f>
        <v>0.57291666666666652</v>
      </c>
      <c r="D80" s="1">
        <v>5</v>
      </c>
      <c r="E80" s="54" t="s">
        <v>84</v>
      </c>
      <c r="H80" t="s">
        <v>100</v>
      </c>
    </row>
    <row r="81" spans="1:6" hidden="1" x14ac:dyDescent="0.3">
      <c r="C81" s="68" t="s">
        <v>14</v>
      </c>
      <c r="D81" s="10">
        <f>SUM(D68:D80)</f>
        <v>110</v>
      </c>
    </row>
    <row r="83" spans="1:6" x14ac:dyDescent="0.3">
      <c r="C83" s="6"/>
      <c r="D83" s="167" t="s">
        <v>88</v>
      </c>
      <c r="E83" s="167"/>
    </row>
    <row r="84" spans="1:6" x14ac:dyDescent="0.3">
      <c r="C84" s="6"/>
      <c r="D84" s="4"/>
      <c r="E84" s="4"/>
    </row>
    <row r="85" spans="1:6" ht="15" customHeight="1" x14ac:dyDescent="0.5">
      <c r="C85" s="87"/>
      <c r="D85" s="88" t="s">
        <v>66</v>
      </c>
      <c r="E85" s="4"/>
    </row>
    <row r="86" spans="1:6" s="86" customFormat="1" x14ac:dyDescent="0.3">
      <c r="B86" s="14"/>
      <c r="C86" s="14"/>
    </row>
    <row r="87" spans="1:6" x14ac:dyDescent="0.3">
      <c r="A87" t="s">
        <v>73</v>
      </c>
    </row>
    <row r="89" spans="1:6" ht="14.4" customHeight="1" x14ac:dyDescent="0.3"/>
    <row r="90" spans="1:6" ht="14.4" customHeight="1" x14ac:dyDescent="0.3">
      <c r="B90" s="165">
        <v>1</v>
      </c>
      <c r="C90" s="165"/>
      <c r="E90" s="2" t="s">
        <v>0</v>
      </c>
      <c r="F90" s="6"/>
    </row>
    <row r="91" spans="1:6" ht="14.4" customHeight="1" x14ac:dyDescent="0.3">
      <c r="B91" s="165"/>
      <c r="C91" s="165"/>
      <c r="E91" s="8" t="s">
        <v>1</v>
      </c>
      <c r="F91" s="6"/>
    </row>
    <row r="92" spans="1:6" x14ac:dyDescent="0.3">
      <c r="B92" s="165"/>
      <c r="C92" s="165"/>
      <c r="D92" s="69"/>
      <c r="E92" s="24" t="s">
        <v>2</v>
      </c>
    </row>
    <row r="94" spans="1:6" x14ac:dyDescent="0.3">
      <c r="E94" s="10" t="s">
        <v>3</v>
      </c>
    </row>
    <row r="95" spans="1:6" x14ac:dyDescent="0.3">
      <c r="B95" s="166" t="s">
        <v>4</v>
      </c>
      <c r="C95" s="166"/>
      <c r="D95" s="53" t="s">
        <v>5</v>
      </c>
      <c r="E95" s="13" t="s">
        <v>6</v>
      </c>
    </row>
    <row r="96" spans="1:6" x14ac:dyDescent="0.3">
      <c r="B96" s="59">
        <v>0.41666666666666669</v>
      </c>
      <c r="C96" s="59">
        <v>0.5</v>
      </c>
      <c r="D96" s="1">
        <v>10</v>
      </c>
      <c r="E96" s="54" t="s">
        <v>7</v>
      </c>
    </row>
    <row r="97" spans="2:5" x14ac:dyDescent="0.3">
      <c r="B97" s="59">
        <v>0.43055555555555558</v>
      </c>
      <c r="C97" s="59">
        <v>0.52083333333333337</v>
      </c>
      <c r="D97" s="1">
        <v>20</v>
      </c>
      <c r="E97" s="54" t="s">
        <v>77</v>
      </c>
    </row>
    <row r="98" spans="2:5" x14ac:dyDescent="0.3">
      <c r="B98" s="59">
        <v>0.4375</v>
      </c>
      <c r="C98" s="59">
        <v>0.52777777777777779</v>
      </c>
      <c r="D98" s="1">
        <v>10</v>
      </c>
      <c r="E98" s="54" t="s">
        <v>78</v>
      </c>
    </row>
    <row r="99" spans="2:5" x14ac:dyDescent="0.3">
      <c r="B99" s="59">
        <v>0.4513888888888889</v>
      </c>
      <c r="C99" s="61">
        <v>4.1666666666666664E-2</v>
      </c>
      <c r="D99" s="43">
        <v>5</v>
      </c>
      <c r="E99" s="42" t="s">
        <v>8</v>
      </c>
    </row>
    <row r="100" spans="2:5" x14ac:dyDescent="0.3">
      <c r="B100" s="62"/>
      <c r="C100" s="62"/>
      <c r="D100" s="10"/>
      <c r="E100" s="45"/>
    </row>
    <row r="101" spans="2:5" x14ac:dyDescent="0.3">
      <c r="B101" s="62"/>
      <c r="C101" s="62"/>
      <c r="D101" s="10"/>
      <c r="E101" s="46" t="s">
        <v>9</v>
      </c>
    </row>
    <row r="102" spans="2:5" x14ac:dyDescent="0.3">
      <c r="B102" s="63">
        <v>0.4548611111111111</v>
      </c>
      <c r="C102" s="63">
        <v>4.5138888888888888E-2</v>
      </c>
      <c r="D102" s="44">
        <v>30</v>
      </c>
      <c r="E102" s="47" t="s">
        <v>10</v>
      </c>
    </row>
    <row r="103" spans="2:5" x14ac:dyDescent="0.3">
      <c r="B103" s="63">
        <v>0.47569444444444442</v>
      </c>
      <c r="C103" s="59">
        <v>6.5972222222222224E-2</v>
      </c>
      <c r="D103" s="1">
        <v>20</v>
      </c>
      <c r="E103" s="47" t="s">
        <v>57</v>
      </c>
    </row>
    <row r="104" spans="2:5" x14ac:dyDescent="0.3">
      <c r="B104" s="62"/>
      <c r="C104" s="64"/>
      <c r="D104" s="11"/>
      <c r="E104" s="4"/>
    </row>
    <row r="105" spans="2:5" x14ac:dyDescent="0.3">
      <c r="B105" s="62"/>
      <c r="C105" s="65"/>
      <c r="D105" s="14"/>
      <c r="E105" s="4" t="s">
        <v>11</v>
      </c>
    </row>
    <row r="106" spans="2:5" x14ac:dyDescent="0.3">
      <c r="B106" s="63">
        <v>0.48958333333333331</v>
      </c>
      <c r="C106" s="59">
        <v>7.9861111111111105E-2</v>
      </c>
      <c r="D106" s="58">
        <v>10</v>
      </c>
      <c r="E106" s="39" t="s">
        <v>12</v>
      </c>
    </row>
    <row r="107" spans="2:5" x14ac:dyDescent="0.3">
      <c r="B107" s="63">
        <v>0.49652777777777773</v>
      </c>
      <c r="C107" s="59">
        <v>8.6805555555555566E-2</v>
      </c>
      <c r="D107" s="1">
        <v>5</v>
      </c>
      <c r="E107" s="40" t="s">
        <v>13</v>
      </c>
    </row>
    <row r="108" spans="2:5" x14ac:dyDescent="0.3">
      <c r="C108" s="68" t="s">
        <v>14</v>
      </c>
      <c r="D108" s="10">
        <f>SUM(D96:D107)</f>
        <v>110</v>
      </c>
    </row>
    <row r="110" spans="2:5" x14ac:dyDescent="0.3">
      <c r="C110" s="6"/>
      <c r="D110" s="167" t="s">
        <v>24</v>
      </c>
      <c r="E110" s="167"/>
    </row>
    <row r="111" spans="2:5" x14ac:dyDescent="0.3">
      <c r="C111" s="6"/>
      <c r="D111" s="4"/>
      <c r="E111" s="4"/>
    </row>
    <row r="112" spans="2:5" ht="25.8" x14ac:dyDescent="0.5">
      <c r="C112" s="87"/>
      <c r="D112" s="88" t="s">
        <v>66</v>
      </c>
      <c r="E112" s="4"/>
    </row>
  </sheetData>
  <mergeCells count="11">
    <mergeCell ref="B2:C4"/>
    <mergeCell ref="B6:C6"/>
    <mergeCell ref="D110:E110"/>
    <mergeCell ref="D83:E83"/>
    <mergeCell ref="B67:C67"/>
    <mergeCell ref="D52:E52"/>
    <mergeCell ref="B26:C28"/>
    <mergeCell ref="B31:C31"/>
    <mergeCell ref="B62:C64"/>
    <mergeCell ref="B90:C92"/>
    <mergeCell ref="B95:C9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N72"/>
  <sheetViews>
    <sheetView showGridLines="0" tabSelected="1" zoomScaleNormal="100" workbookViewId="0">
      <selection sqref="A1:K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153</v>
      </c>
      <c r="G1"/>
      <c r="H1"/>
    </row>
    <row r="2" spans="1:14" x14ac:dyDescent="0.3">
      <c r="B2" s="165">
        <v>10</v>
      </c>
      <c r="C2" s="165"/>
      <c r="E2" s="134" t="s">
        <v>140</v>
      </c>
      <c r="F2" s="6"/>
      <c r="G2" s="6"/>
      <c r="H2"/>
    </row>
    <row r="3" spans="1:14" x14ac:dyDescent="0.3">
      <c r="B3" s="165"/>
      <c r="C3" s="165"/>
      <c r="E3" s="135" t="s">
        <v>131</v>
      </c>
      <c r="F3" s="6"/>
      <c r="G3" s="6"/>
      <c r="H3"/>
    </row>
    <row r="4" spans="1:14" x14ac:dyDescent="0.3">
      <c r="B4" s="165"/>
      <c r="C4" s="165"/>
      <c r="D4" s="69"/>
      <c r="E4" s="69"/>
      <c r="F4" s="83"/>
      <c r="G4" s="83"/>
      <c r="H4"/>
    </row>
    <row r="6" spans="1:14" x14ac:dyDescent="0.3">
      <c r="B6" s="166" t="s">
        <v>4</v>
      </c>
      <c r="C6" s="166"/>
      <c r="D6" s="53" t="s">
        <v>5</v>
      </c>
      <c r="E6" s="13" t="s">
        <v>6</v>
      </c>
      <c r="F6" s="12"/>
      <c r="G6" s="242" t="s">
        <v>4</v>
      </c>
      <c r="H6" s="243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36" t="s">
        <v>43</v>
      </c>
      <c r="C8" s="237"/>
      <c r="D8" s="237"/>
      <c r="E8" s="238"/>
      <c r="F8" s="10"/>
      <c r="G8" s="236" t="s">
        <v>44</v>
      </c>
      <c r="H8" s="237"/>
      <c r="I8" s="237"/>
      <c r="J8" s="238"/>
    </row>
    <row r="9" spans="1:14" x14ac:dyDescent="0.3">
      <c r="B9" s="157">
        <v>0.41666666666666669</v>
      </c>
      <c r="C9" s="157">
        <v>0.5</v>
      </c>
      <c r="D9" s="1">
        <v>15</v>
      </c>
      <c r="E9" s="218" t="s">
        <v>169</v>
      </c>
      <c r="F9" s="219"/>
      <c r="G9" s="219"/>
      <c r="H9" s="219"/>
      <c r="I9" s="219"/>
      <c r="J9" s="220"/>
    </row>
    <row r="10" spans="1:14" x14ac:dyDescent="0.3">
      <c r="B10" s="123"/>
      <c r="C10" s="123"/>
      <c r="D10" s="11"/>
      <c r="E10" s="11"/>
      <c r="F10" s="11"/>
      <c r="G10" s="92"/>
      <c r="H10" s="92"/>
      <c r="I10" s="92"/>
      <c r="J10" s="11"/>
    </row>
    <row r="11" spans="1:14" x14ac:dyDescent="0.3">
      <c r="B11" s="82">
        <f>B9+TIME(0,D9,0)</f>
        <v>0.42708333333333337</v>
      </c>
      <c r="C11" s="82">
        <f>C9+TIME(0,D9,0)</f>
        <v>0.51041666666666663</v>
      </c>
      <c r="D11" s="158">
        <v>50</v>
      </c>
      <c r="E11" s="159" t="s">
        <v>165</v>
      </c>
      <c r="F11" s="10"/>
      <c r="G11" s="82">
        <f>B9+TIME(0,D9,0)</f>
        <v>0.42708333333333337</v>
      </c>
      <c r="H11" s="82">
        <f>C9+TIME(0,D9,0)</f>
        <v>0.51041666666666663</v>
      </c>
      <c r="I11" s="158">
        <v>45</v>
      </c>
      <c r="J11" s="159" t="s">
        <v>161</v>
      </c>
      <c r="L11" t="s">
        <v>101</v>
      </c>
      <c r="M11" t="s">
        <v>101</v>
      </c>
      <c r="N11">
        <f ca="1">SUMIF(L$41:L$48,"=p",D$41:D$47)</f>
        <v>90</v>
      </c>
    </row>
    <row r="12" spans="1:14" x14ac:dyDescent="0.3">
      <c r="B12" s="82">
        <f>B11+TIME(0,D11,0)</f>
        <v>0.46180555555555558</v>
      </c>
      <c r="C12" s="82">
        <f>C11+TIME(0,D11,0)</f>
        <v>0.54513888888888884</v>
      </c>
      <c r="D12" s="1">
        <v>45</v>
      </c>
      <c r="E12" s="140" t="s">
        <v>161</v>
      </c>
      <c r="F12" s="10"/>
      <c r="G12" s="82">
        <f>G11+TIME(0,I11,0)</f>
        <v>0.45833333333333337</v>
      </c>
      <c r="H12" s="82">
        <f>H11+TIME(0,I11,0)</f>
        <v>0.54166666666666663</v>
      </c>
      <c r="I12" s="1">
        <v>50</v>
      </c>
      <c r="J12" s="140" t="s">
        <v>165</v>
      </c>
      <c r="L12" t="s">
        <v>101</v>
      </c>
      <c r="M12" t="s">
        <v>100</v>
      </c>
      <c r="N12">
        <f ca="1">SUMIF(L$41:L$48,"=A",D$41:D$47)</f>
        <v>5</v>
      </c>
    </row>
    <row r="13" spans="1:14" hidden="1" x14ac:dyDescent="0.3">
      <c r="C13" s="68" t="s">
        <v>14</v>
      </c>
      <c r="D13" s="10">
        <f>SUM(D11:D12)</f>
        <v>95</v>
      </c>
      <c r="I13" s="10" t="e">
        <f>SUM(I11:I12)+#REF!+#REF!</f>
        <v>#REF!</v>
      </c>
    </row>
    <row r="14" spans="1:14" x14ac:dyDescent="0.3">
      <c r="E14" s="180"/>
      <c r="F14" s="180"/>
      <c r="G14" s="180"/>
      <c r="H14" s="180"/>
      <c r="I14" s="180"/>
      <c r="J14" s="180"/>
    </row>
    <row r="15" spans="1:14" x14ac:dyDescent="0.3">
      <c r="E15" t="s">
        <v>25</v>
      </c>
    </row>
    <row r="16" spans="1:14" x14ac:dyDescent="0.3">
      <c r="E16" t="s">
        <v>26</v>
      </c>
    </row>
    <row r="17" spans="4:8" x14ac:dyDescent="0.3">
      <c r="G17"/>
      <c r="H17"/>
    </row>
    <row r="18" spans="4:8" x14ac:dyDescent="0.3">
      <c r="G18"/>
      <c r="H18"/>
    </row>
    <row r="19" spans="4:8" x14ac:dyDescent="0.3">
      <c r="D19" t="s">
        <v>166</v>
      </c>
      <c r="G19"/>
      <c r="H19"/>
    </row>
    <row r="20" spans="4:8" x14ac:dyDescent="0.3">
      <c r="G20"/>
      <c r="H20"/>
    </row>
    <row r="21" spans="4:8" x14ac:dyDescent="0.3">
      <c r="G21"/>
      <c r="H21"/>
    </row>
    <row r="22" spans="4:8" x14ac:dyDescent="0.3">
      <c r="G22"/>
      <c r="H22"/>
    </row>
    <row r="23" spans="4:8" x14ac:dyDescent="0.3">
      <c r="G23"/>
      <c r="H23"/>
    </row>
    <row r="24" spans="4:8" x14ac:dyDescent="0.3">
      <c r="G24"/>
      <c r="H24"/>
    </row>
    <row r="25" spans="4:8" x14ac:dyDescent="0.3">
      <c r="G25"/>
      <c r="H25"/>
    </row>
    <row r="26" spans="4:8" x14ac:dyDescent="0.3">
      <c r="G26"/>
      <c r="H26"/>
    </row>
    <row r="27" spans="4:8" x14ac:dyDescent="0.3">
      <c r="G27"/>
      <c r="H27"/>
    </row>
    <row r="28" spans="4:8" x14ac:dyDescent="0.3">
      <c r="G28"/>
      <c r="H28"/>
    </row>
    <row r="29" spans="4:8" x14ac:dyDescent="0.3">
      <c r="G29"/>
      <c r="H29"/>
    </row>
    <row r="30" spans="4:8" x14ac:dyDescent="0.3">
      <c r="G30"/>
      <c r="H30"/>
    </row>
    <row r="31" spans="4:8" x14ac:dyDescent="0.3">
      <c r="G31"/>
      <c r="H31"/>
    </row>
    <row r="32" spans="4:8" x14ac:dyDescent="0.3">
      <c r="G32"/>
      <c r="H32"/>
    </row>
    <row r="34" spans="2:14" x14ac:dyDescent="0.3">
      <c r="B34" s="165">
        <v>8</v>
      </c>
      <c r="C34" s="165"/>
      <c r="D34" s="2" t="s">
        <v>86</v>
      </c>
      <c r="E34" s="2"/>
      <c r="F34" s="6"/>
      <c r="G34" s="6"/>
      <c r="H34"/>
    </row>
    <row r="35" spans="2:14" x14ac:dyDescent="0.3">
      <c r="B35" s="165"/>
      <c r="C35" s="165"/>
      <c r="D35" s="8" t="s">
        <v>87</v>
      </c>
      <c r="E35" s="8"/>
      <c r="F35" s="6"/>
      <c r="G35" s="6"/>
      <c r="H35"/>
    </row>
    <row r="36" spans="2:14" x14ac:dyDescent="0.3">
      <c r="B36" s="165"/>
      <c r="C36" s="165"/>
      <c r="D36" s="24" t="s">
        <v>2</v>
      </c>
      <c r="E36" s="24"/>
      <c r="F36" s="83"/>
      <c r="G36" s="83"/>
      <c r="H36"/>
    </row>
    <row r="38" spans="2:14" x14ac:dyDescent="0.3">
      <c r="B38" s="166" t="s">
        <v>4</v>
      </c>
      <c r="C38" s="166"/>
      <c r="D38" s="53" t="s">
        <v>5</v>
      </c>
      <c r="E38" s="13" t="s">
        <v>6</v>
      </c>
      <c r="F38" s="12"/>
      <c r="G38" s="242" t="s">
        <v>4</v>
      </c>
      <c r="H38" s="243"/>
      <c r="I38" s="53" t="s">
        <v>5</v>
      </c>
      <c r="J38" s="13" t="s">
        <v>6</v>
      </c>
      <c r="L38" t="s">
        <v>98</v>
      </c>
    </row>
    <row r="39" spans="2:14" x14ac:dyDescent="0.3">
      <c r="C39" s="11"/>
      <c r="D39" s="11"/>
      <c r="E39" s="7"/>
      <c r="F39" s="4"/>
      <c r="G39" s="7"/>
      <c r="H39" s="7"/>
      <c r="I39" s="7"/>
      <c r="J39" s="7"/>
    </row>
    <row r="40" spans="2:14" x14ac:dyDescent="0.3">
      <c r="B40" s="249" t="s">
        <v>43</v>
      </c>
      <c r="C40" s="250"/>
      <c r="D40" s="250"/>
      <c r="E40" s="251"/>
      <c r="F40" s="10"/>
      <c r="G40" s="249" t="s">
        <v>44</v>
      </c>
      <c r="H40" s="250"/>
      <c r="I40" s="250"/>
      <c r="J40" s="251"/>
    </row>
    <row r="41" spans="2:14" x14ac:dyDescent="0.3">
      <c r="B41" s="230">
        <v>0.41666666666666669</v>
      </c>
      <c r="C41" s="230">
        <v>0.5</v>
      </c>
      <c r="D41" s="252">
        <v>45</v>
      </c>
      <c r="E41" s="254" t="s">
        <v>45</v>
      </c>
      <c r="F41" s="4"/>
      <c r="G41" s="82">
        <v>0.41666666666666669</v>
      </c>
      <c r="H41" s="82">
        <v>0.5</v>
      </c>
      <c r="I41" s="1">
        <v>30</v>
      </c>
      <c r="J41" s="26" t="s">
        <v>46</v>
      </c>
      <c r="L41" t="s">
        <v>101</v>
      </c>
    </row>
    <row r="42" spans="2:14" x14ac:dyDescent="0.3">
      <c r="B42" s="231"/>
      <c r="C42" s="231"/>
      <c r="D42" s="253"/>
      <c r="E42" s="255"/>
      <c r="F42" s="4"/>
      <c r="G42" s="9">
        <f>G41+TIME(0,I41,0)</f>
        <v>0.4375</v>
      </c>
      <c r="H42" s="9">
        <f>H41+TIME(0,I41,0)</f>
        <v>0.52083333333333337</v>
      </c>
      <c r="I42" s="1">
        <v>15</v>
      </c>
      <c r="J42" s="26" t="s">
        <v>83</v>
      </c>
    </row>
    <row r="43" spans="2:14" x14ac:dyDescent="0.3">
      <c r="B43" s="82">
        <f>B41+TIME(0,D41,0)</f>
        <v>0.44791666666666669</v>
      </c>
      <c r="C43" s="82">
        <f>C41+TIME(0,D41,0)</f>
        <v>0.53125</v>
      </c>
      <c r="D43" s="1">
        <v>30</v>
      </c>
      <c r="E43" s="25" t="s">
        <v>46</v>
      </c>
      <c r="F43" s="4"/>
      <c r="G43" s="224">
        <f>G42+TIME(0,I42,0)</f>
        <v>0.44791666666666669</v>
      </c>
      <c r="H43" s="224">
        <f>H42+TIME(0,I42,0)</f>
        <v>0.53125</v>
      </c>
      <c r="I43" s="256">
        <v>45</v>
      </c>
      <c r="J43" s="254" t="s">
        <v>45</v>
      </c>
      <c r="L43" t="s">
        <v>101</v>
      </c>
    </row>
    <row r="44" spans="2:14" x14ac:dyDescent="0.3">
      <c r="B44" s="82">
        <f>B43+TIME(0,D43,0)</f>
        <v>0.46875</v>
      </c>
      <c r="C44" s="82">
        <f>C43+TIME(0,D43,0)</f>
        <v>0.55208333333333337</v>
      </c>
      <c r="D44" s="1">
        <v>15</v>
      </c>
      <c r="E44" s="26" t="s">
        <v>83</v>
      </c>
      <c r="F44" s="4"/>
      <c r="G44" s="225"/>
      <c r="H44" s="225"/>
      <c r="I44" s="256"/>
      <c r="J44" s="255"/>
      <c r="L44" t="s">
        <v>99</v>
      </c>
      <c r="M44" t="s">
        <v>101</v>
      </c>
      <c r="N44">
        <f ca="1">SUMIF(L$41:L$48,"=p",D$41:D$47)</f>
        <v>90</v>
      </c>
    </row>
    <row r="45" spans="2:14" x14ac:dyDescent="0.3">
      <c r="B45" s="95"/>
      <c r="C45" s="95"/>
      <c r="D45" s="92"/>
      <c r="E45" s="92"/>
      <c r="F45" s="14"/>
      <c r="G45" s="96"/>
      <c r="H45" s="96"/>
      <c r="I45" s="97"/>
      <c r="J45" s="98"/>
      <c r="M45" t="s">
        <v>99</v>
      </c>
      <c r="N45">
        <f ca="1">SUMIF(L$41:L$48,"=T",D$41:D$47)</f>
        <v>15</v>
      </c>
    </row>
    <row r="46" spans="2:14" x14ac:dyDescent="0.3">
      <c r="B46" s="9">
        <f>B44+TIME(0,D44,0)</f>
        <v>0.47916666666666669</v>
      </c>
      <c r="C46" s="9">
        <f>C44+TIME(0,D44,0)</f>
        <v>0.5625</v>
      </c>
      <c r="D46" s="1">
        <v>15</v>
      </c>
      <c r="E46" s="246" t="s">
        <v>64</v>
      </c>
      <c r="F46" s="247"/>
      <c r="G46" s="247"/>
      <c r="H46" s="247"/>
      <c r="I46" s="247"/>
      <c r="J46" s="248"/>
      <c r="L46" t="s">
        <v>101</v>
      </c>
      <c r="M46" t="s">
        <v>100</v>
      </c>
      <c r="N46">
        <f ca="1">SUMIF(L$41:L$48,"=A",D$41:D$47)</f>
        <v>5</v>
      </c>
    </row>
    <row r="47" spans="2:14" x14ac:dyDescent="0.3">
      <c r="B47" s="9">
        <f>B46+TIME(0,D46,0)</f>
        <v>0.48958333333333337</v>
      </c>
      <c r="C47" s="9">
        <f>C46+TIME(0,D46,0)</f>
        <v>0.57291666666666663</v>
      </c>
      <c r="D47" s="1">
        <v>5</v>
      </c>
      <c r="E47" s="199" t="s">
        <v>84</v>
      </c>
      <c r="F47" s="200"/>
      <c r="G47" s="200"/>
      <c r="H47" s="200"/>
      <c r="I47" s="200"/>
      <c r="J47" s="201"/>
      <c r="L47" t="s">
        <v>100</v>
      </c>
    </row>
    <row r="48" spans="2:14" hidden="1" x14ac:dyDescent="0.3">
      <c r="C48" s="68" t="s">
        <v>14</v>
      </c>
      <c r="D48" s="10">
        <f>SUM(D41:D47)</f>
        <v>110</v>
      </c>
      <c r="I48" s="10">
        <f>SUM(I41:I47)+D46+D47</f>
        <v>110</v>
      </c>
    </row>
    <row r="49" spans="1:10" x14ac:dyDescent="0.3">
      <c r="E49" s="180"/>
      <c r="F49" s="180"/>
      <c r="G49" s="180"/>
      <c r="H49" s="180"/>
      <c r="I49" s="180"/>
      <c r="J49" s="180"/>
    </row>
    <row r="50" spans="1:10" x14ac:dyDescent="0.3">
      <c r="E50" t="s">
        <v>25</v>
      </c>
    </row>
    <row r="51" spans="1:10" x14ac:dyDescent="0.3">
      <c r="E51" t="s">
        <v>26</v>
      </c>
    </row>
    <row r="55" spans="1:10" x14ac:dyDescent="0.3">
      <c r="A55" t="s">
        <v>73</v>
      </c>
    </row>
    <row r="58" spans="1:10" x14ac:dyDescent="0.3">
      <c r="B58" s="165">
        <v>8</v>
      </c>
      <c r="C58" s="165"/>
      <c r="D58" s="2" t="s">
        <v>0</v>
      </c>
      <c r="E58" s="2"/>
      <c r="F58" s="6"/>
      <c r="G58" s="6"/>
      <c r="H58"/>
    </row>
    <row r="59" spans="1:10" x14ac:dyDescent="0.3">
      <c r="B59" s="165"/>
      <c r="C59" s="165"/>
      <c r="D59" s="8" t="s">
        <v>1</v>
      </c>
      <c r="E59" s="8"/>
      <c r="F59" s="6"/>
      <c r="G59" s="6"/>
      <c r="H59"/>
    </row>
    <row r="60" spans="1:10" x14ac:dyDescent="0.3">
      <c r="B60" s="165"/>
      <c r="C60" s="165"/>
      <c r="D60" s="24" t="s">
        <v>2</v>
      </c>
      <c r="E60" s="24"/>
      <c r="F60" s="83"/>
      <c r="G60" s="83"/>
      <c r="H60"/>
    </row>
    <row r="62" spans="1:10" x14ac:dyDescent="0.3">
      <c r="B62" s="166" t="s">
        <v>4</v>
      </c>
      <c r="C62" s="166"/>
      <c r="D62" s="53" t="s">
        <v>5</v>
      </c>
      <c r="E62" s="13" t="s">
        <v>6</v>
      </c>
      <c r="F62" s="12"/>
      <c r="G62" s="242" t="s">
        <v>4</v>
      </c>
      <c r="H62" s="243"/>
      <c r="I62" s="53" t="s">
        <v>5</v>
      </c>
      <c r="J62" s="13" t="s">
        <v>6</v>
      </c>
    </row>
    <row r="63" spans="1:10" x14ac:dyDescent="0.3">
      <c r="C63" s="11"/>
      <c r="D63" s="11"/>
      <c r="E63" s="7"/>
      <c r="F63" s="4"/>
      <c r="G63" s="7"/>
      <c r="H63" s="7"/>
      <c r="I63" s="7"/>
      <c r="J63" s="7"/>
    </row>
    <row r="64" spans="1:10" x14ac:dyDescent="0.3">
      <c r="B64" s="249" t="s">
        <v>43</v>
      </c>
      <c r="C64" s="250"/>
      <c r="D64" s="250"/>
      <c r="E64" s="251"/>
      <c r="F64" s="10"/>
      <c r="G64" s="249" t="s">
        <v>44</v>
      </c>
      <c r="H64" s="250"/>
      <c r="I64" s="250"/>
      <c r="J64" s="251"/>
    </row>
    <row r="65" spans="2:10" x14ac:dyDescent="0.3">
      <c r="B65" s="9">
        <v>0.4236111111111111</v>
      </c>
      <c r="C65" s="9">
        <v>0.51388888888888895</v>
      </c>
      <c r="D65" s="1">
        <v>30</v>
      </c>
      <c r="E65" s="26" t="s">
        <v>45</v>
      </c>
      <c r="F65" s="4"/>
      <c r="G65" s="9">
        <v>0.4236111111111111</v>
      </c>
      <c r="H65" s="9">
        <v>0.51388888888888895</v>
      </c>
      <c r="I65" s="1">
        <v>30</v>
      </c>
      <c r="J65" s="26" t="s">
        <v>46</v>
      </c>
    </row>
    <row r="66" spans="2:10" x14ac:dyDescent="0.3">
      <c r="B66" s="9">
        <v>0.44444444444444442</v>
      </c>
      <c r="C66" s="9">
        <v>0.53472222222222221</v>
      </c>
      <c r="D66" s="1">
        <v>30</v>
      </c>
      <c r="E66" s="25" t="s">
        <v>46</v>
      </c>
      <c r="F66" s="4"/>
      <c r="G66" s="9">
        <v>0.44444444444444442</v>
      </c>
      <c r="H66" s="9">
        <v>0.53472222222222221</v>
      </c>
      <c r="I66" s="1">
        <v>30</v>
      </c>
      <c r="J66" s="25" t="s">
        <v>45</v>
      </c>
    </row>
    <row r="67" spans="2:10" x14ac:dyDescent="0.3">
      <c r="C67" s="92"/>
      <c r="D67" s="92"/>
      <c r="E67" s="4"/>
      <c r="F67" s="4"/>
      <c r="G67" s="4"/>
      <c r="H67" s="5"/>
      <c r="I67" s="5"/>
      <c r="J67" s="4"/>
    </row>
    <row r="68" spans="2:10" x14ac:dyDescent="0.3">
      <c r="B68" s="9">
        <v>0.46527777777777773</v>
      </c>
      <c r="C68" s="9">
        <v>5.5555555555555552E-2</v>
      </c>
      <c r="D68" s="1">
        <v>50</v>
      </c>
      <c r="E68" s="246" t="s">
        <v>64</v>
      </c>
      <c r="F68" s="247"/>
      <c r="G68" s="247"/>
      <c r="H68" s="247"/>
      <c r="I68" s="247"/>
      <c r="J68" s="248"/>
    </row>
    <row r="69" spans="2:10" x14ac:dyDescent="0.3">
      <c r="C69" s="68" t="s">
        <v>14</v>
      </c>
      <c r="D69" s="10">
        <f>SUM(D65:D68)</f>
        <v>110</v>
      </c>
      <c r="I69" s="10">
        <f>SUM(I65:I66)+D68</f>
        <v>110</v>
      </c>
    </row>
    <row r="70" spans="2:10" x14ac:dyDescent="0.3">
      <c r="E70" s="180"/>
      <c r="F70" s="180"/>
      <c r="G70" s="180"/>
      <c r="H70" s="180"/>
      <c r="I70" s="180"/>
      <c r="J70" s="180"/>
    </row>
    <row r="71" spans="2:10" x14ac:dyDescent="0.3">
      <c r="E71" t="s">
        <v>25</v>
      </c>
    </row>
    <row r="72" spans="2:10" x14ac:dyDescent="0.3">
      <c r="E72" t="s">
        <v>26</v>
      </c>
    </row>
  </sheetData>
  <mergeCells count="30">
    <mergeCell ref="E14:J14"/>
    <mergeCell ref="B34:C36"/>
    <mergeCell ref="B2:C4"/>
    <mergeCell ref="B6:C6"/>
    <mergeCell ref="G6:H6"/>
    <mergeCell ref="B8:E8"/>
    <mergeCell ref="G8:J8"/>
    <mergeCell ref="E9:J9"/>
    <mergeCell ref="E47:J47"/>
    <mergeCell ref="B38:C38"/>
    <mergeCell ref="G38:H38"/>
    <mergeCell ref="B40:E40"/>
    <mergeCell ref="G40:J40"/>
    <mergeCell ref="B41:B42"/>
    <mergeCell ref="C41:C42"/>
    <mergeCell ref="D41:D42"/>
    <mergeCell ref="E41:E42"/>
    <mergeCell ref="G43:G44"/>
    <mergeCell ref="H43:H44"/>
    <mergeCell ref="I43:I44"/>
    <mergeCell ref="J43:J44"/>
    <mergeCell ref="E46:J46"/>
    <mergeCell ref="E68:J68"/>
    <mergeCell ref="E70:J70"/>
    <mergeCell ref="E49:J49"/>
    <mergeCell ref="B58:C60"/>
    <mergeCell ref="B62:C62"/>
    <mergeCell ref="G62:H62"/>
    <mergeCell ref="B64:E64"/>
    <mergeCell ref="G64:J64"/>
  </mergeCells>
  <pageMargins left="0.7" right="0.7" top="0.75" bottom="0.75" header="0.3" footer="0.3"/>
  <pageSetup scale="49" orientation="landscape" r:id="rId1"/>
  <rowBreaks count="1" manualBreakCount="1">
    <brk id="22" max="16383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2">
        <v>9</v>
      </c>
      <c r="C2" s="212"/>
      <c r="D2" s="212"/>
      <c r="E2" s="134" t="s">
        <v>130</v>
      </c>
      <c r="I2" t="s">
        <v>139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2"/>
      <c r="C3" s="212"/>
      <c r="D3" s="212"/>
      <c r="E3" s="135" t="s">
        <v>131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2"/>
      <c r="C4" s="212"/>
      <c r="D4" s="212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5" t="s">
        <v>4</v>
      </c>
      <c r="C6" s="196"/>
      <c r="D6" s="53" t="s">
        <v>5</v>
      </c>
      <c r="E6" s="89" t="s">
        <v>6</v>
      </c>
      <c r="F6" s="19"/>
      <c r="G6" s="195" t="s">
        <v>4</v>
      </c>
      <c r="H6" s="196"/>
      <c r="I6" s="13" t="s">
        <v>5</v>
      </c>
      <c r="J6" s="89" t="s">
        <v>6</v>
      </c>
      <c r="K6" s="77"/>
      <c r="L6" s="195" t="s">
        <v>4</v>
      </c>
      <c r="M6" s="196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44"/>
      <c r="D7" s="147"/>
      <c r="E7" s="146"/>
      <c r="F7" s="77"/>
      <c r="G7" s="146"/>
      <c r="H7" s="146"/>
      <c r="I7" s="145"/>
      <c r="J7" s="146"/>
      <c r="K7" s="77"/>
      <c r="L7" s="146"/>
      <c r="M7" s="146"/>
      <c r="N7" s="145"/>
      <c r="O7" s="146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83" t="s">
        <v>82</v>
      </c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2" t="s">
        <v>29</v>
      </c>
      <c r="C10" s="193"/>
      <c r="D10" s="193"/>
      <c r="E10" s="194"/>
      <c r="F10" s="29"/>
      <c r="G10" s="192" t="s">
        <v>52</v>
      </c>
      <c r="H10" s="193"/>
      <c r="I10" s="193"/>
      <c r="J10" s="194"/>
      <c r="K10" s="27"/>
      <c r="L10" s="192" t="s">
        <v>132</v>
      </c>
      <c r="M10" s="193"/>
      <c r="N10" s="193"/>
      <c r="O10" s="194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9">
        <f>B8+TIME(0,D8,0)</f>
        <v>0.4201388888888889</v>
      </c>
      <c r="C11" s="259">
        <f>C8+TIME(0,D8,0)</f>
        <v>0.50347222222222221</v>
      </c>
      <c r="D11" s="232">
        <v>95</v>
      </c>
      <c r="E11" s="257" t="s">
        <v>133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9" t="s">
        <v>134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9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0"/>
      <c r="C12" s="260"/>
      <c r="D12" s="233"/>
      <c r="E12" s="258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9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9" t="s">
        <v>134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83" t="s">
        <v>84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7" t="s">
        <v>88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5">
        <v>3</v>
      </c>
      <c r="C34" s="165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5"/>
      <c r="C35" s="165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5"/>
      <c r="C36" s="165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5" t="s">
        <v>4</v>
      </c>
      <c r="C39" s="196"/>
      <c r="D39" s="53" t="s">
        <v>5</v>
      </c>
      <c r="E39" s="89" t="s">
        <v>6</v>
      </c>
      <c r="F39" s="19"/>
      <c r="G39" s="195" t="s">
        <v>4</v>
      </c>
      <c r="H39" s="196"/>
      <c r="I39" s="13" t="s">
        <v>5</v>
      </c>
      <c r="J39" s="89" t="s">
        <v>6</v>
      </c>
      <c r="K39" s="77"/>
      <c r="L39" s="195" t="s">
        <v>4</v>
      </c>
      <c r="M39" s="196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6" t="s">
        <v>27</v>
      </c>
      <c r="F40" s="207"/>
      <c r="G40" s="207"/>
      <c r="H40" s="207"/>
      <c r="I40" s="207"/>
      <c r="J40" s="20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9" t="s">
        <v>79</v>
      </c>
      <c r="F41" s="210"/>
      <c r="G41" s="210"/>
      <c r="H41" s="210"/>
      <c r="I41" s="210"/>
      <c r="J41" s="210"/>
      <c r="K41" s="148"/>
      <c r="L41" s="148"/>
      <c r="M41" s="148"/>
      <c r="N41" s="148"/>
      <c r="O41" s="148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88" t="s">
        <v>29</v>
      </c>
      <c r="C44" s="189"/>
      <c r="D44" s="189"/>
      <c r="E44" s="190"/>
      <c r="F44" s="29"/>
      <c r="G44" s="188" t="s">
        <v>52</v>
      </c>
      <c r="H44" s="189"/>
      <c r="I44" s="189"/>
      <c r="J44" s="190"/>
      <c r="K44" s="29"/>
      <c r="L44" s="188" t="s">
        <v>52</v>
      </c>
      <c r="M44" s="189"/>
      <c r="N44" s="189"/>
      <c r="O44" s="190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9" t="s">
        <v>84</v>
      </c>
      <c r="F50" s="200"/>
      <c r="G50" s="200"/>
      <c r="H50" s="200"/>
      <c r="I50" s="200"/>
      <c r="J50" s="200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7" t="s">
        <v>88</v>
      </c>
      <c r="E53" s="167"/>
      <c r="F53" s="167"/>
      <c r="G53" s="167"/>
      <c r="H53" s="167"/>
      <c r="I53" s="167"/>
      <c r="J53" s="167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5">
        <v>3</v>
      </c>
      <c r="C63" s="165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5"/>
      <c r="C64" s="165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5"/>
      <c r="C65" s="165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4" t="s">
        <v>4</v>
      </c>
      <c r="C68" s="204"/>
      <c r="D68" s="53" t="s">
        <v>5</v>
      </c>
      <c r="E68" s="89" t="s">
        <v>6</v>
      </c>
      <c r="F68" s="19"/>
      <c r="G68" s="197" t="s">
        <v>4</v>
      </c>
      <c r="H68" s="198"/>
      <c r="I68" s="13" t="s">
        <v>5</v>
      </c>
      <c r="J68" s="89" t="s">
        <v>6</v>
      </c>
      <c r="K68" s="77"/>
      <c r="L68" s="197" t="s">
        <v>4</v>
      </c>
      <c r="M68" s="19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3" t="s">
        <v>27</v>
      </c>
      <c r="F69" s="203"/>
      <c r="G69" s="203"/>
      <c r="H69" s="203"/>
      <c r="I69" s="203"/>
      <c r="J69" s="203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3" t="s">
        <v>28</v>
      </c>
      <c r="F70" s="203"/>
      <c r="G70" s="203"/>
      <c r="H70" s="203"/>
      <c r="I70" s="203"/>
      <c r="J70" s="203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88" t="s">
        <v>29</v>
      </c>
      <c r="C73" s="189"/>
      <c r="D73" s="189"/>
      <c r="E73" s="190"/>
      <c r="F73" s="29"/>
      <c r="G73" s="188" t="s">
        <v>52</v>
      </c>
      <c r="H73" s="189"/>
      <c r="I73" s="189"/>
      <c r="J73" s="190"/>
      <c r="K73" s="29"/>
      <c r="L73" s="188" t="s">
        <v>52</v>
      </c>
      <c r="M73" s="189"/>
      <c r="N73" s="189"/>
      <c r="O73" s="190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7" t="s">
        <v>24</v>
      </c>
      <c r="E79" s="167"/>
      <c r="F79" s="167"/>
      <c r="G79" s="167"/>
      <c r="H79" s="167"/>
      <c r="I79" s="167"/>
      <c r="J79" s="167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2">
        <v>10</v>
      </c>
      <c r="C2" s="212"/>
      <c r="D2" s="212"/>
      <c r="E2" s="134" t="s">
        <v>130</v>
      </c>
      <c r="I2" t="s">
        <v>139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2"/>
      <c r="C3" s="212"/>
      <c r="D3" s="212"/>
      <c r="E3" s="135" t="s">
        <v>131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2"/>
      <c r="C4" s="212"/>
      <c r="D4" s="212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5" t="s">
        <v>4</v>
      </c>
      <c r="C6" s="196"/>
      <c r="D6" s="53" t="s">
        <v>5</v>
      </c>
      <c r="E6" s="55" t="s">
        <v>6</v>
      </c>
      <c r="F6" s="19"/>
      <c r="G6" s="195" t="s">
        <v>4</v>
      </c>
      <c r="H6" s="196"/>
      <c r="I6" s="53" t="s">
        <v>5</v>
      </c>
      <c r="J6" s="55" t="s">
        <v>6</v>
      </c>
      <c r="K6" s="77"/>
      <c r="L6" s="195" t="s">
        <v>4</v>
      </c>
      <c r="M6" s="196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2" t="s">
        <v>29</v>
      </c>
      <c r="C8" s="193"/>
      <c r="D8" s="193"/>
      <c r="E8" s="194"/>
      <c r="F8" s="29"/>
      <c r="G8" s="192" t="s">
        <v>52</v>
      </c>
      <c r="H8" s="193"/>
      <c r="I8" s="193"/>
      <c r="J8" s="194"/>
      <c r="K8" s="27"/>
      <c r="L8" s="192" t="s">
        <v>132</v>
      </c>
      <c r="M8" s="193"/>
      <c r="N8" s="193"/>
      <c r="O8" s="194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0">
        <v>0.41666666666666669</v>
      </c>
      <c r="C9" s="230">
        <v>0.5</v>
      </c>
      <c r="D9" s="232">
        <v>100</v>
      </c>
      <c r="E9" s="257" t="s">
        <v>133</v>
      </c>
      <c r="F9" s="27"/>
      <c r="G9" s="82">
        <v>0.41666666666666669</v>
      </c>
      <c r="H9" s="82">
        <v>0.5</v>
      </c>
      <c r="I9" s="56">
        <v>45</v>
      </c>
      <c r="J9" s="139" t="s">
        <v>134</v>
      </c>
      <c r="K9" s="27"/>
      <c r="L9" s="82">
        <v>0.41666666666666669</v>
      </c>
      <c r="M9" s="82">
        <v>0.5</v>
      </c>
      <c r="N9" s="56">
        <v>55</v>
      </c>
      <c r="O9" s="139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1"/>
      <c r="C10" s="231"/>
      <c r="D10" s="233"/>
      <c r="E10" s="258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9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9" t="s">
        <v>134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83" t="s">
        <v>84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7" t="s">
        <v>88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5">
        <v>3</v>
      </c>
      <c r="C32" s="165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5"/>
      <c r="C33" s="165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5"/>
      <c r="C34" s="165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5" t="s">
        <v>4</v>
      </c>
      <c r="C37" s="196"/>
      <c r="D37" s="53" t="s">
        <v>5</v>
      </c>
      <c r="E37" s="89" t="s">
        <v>6</v>
      </c>
      <c r="F37" s="19"/>
      <c r="G37" s="195" t="s">
        <v>4</v>
      </c>
      <c r="H37" s="196"/>
      <c r="I37" s="13" t="s">
        <v>5</v>
      </c>
      <c r="J37" s="89" t="s">
        <v>6</v>
      </c>
      <c r="K37" s="77"/>
      <c r="L37" s="195" t="s">
        <v>4</v>
      </c>
      <c r="M37" s="196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6" t="s">
        <v>27</v>
      </c>
      <c r="F38" s="207"/>
      <c r="G38" s="207"/>
      <c r="H38" s="207"/>
      <c r="I38" s="207"/>
      <c r="J38" s="20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9" t="s">
        <v>79</v>
      </c>
      <c r="F39" s="210"/>
      <c r="G39" s="210"/>
      <c r="H39" s="210"/>
      <c r="I39" s="210"/>
      <c r="J39" s="210"/>
      <c r="K39" s="148"/>
      <c r="L39" s="148"/>
      <c r="M39" s="148"/>
      <c r="N39" s="148"/>
      <c r="O39" s="148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88" t="s">
        <v>29</v>
      </c>
      <c r="C42" s="189"/>
      <c r="D42" s="189"/>
      <c r="E42" s="190"/>
      <c r="F42" s="29"/>
      <c r="G42" s="188" t="s">
        <v>52</v>
      </c>
      <c r="H42" s="189"/>
      <c r="I42" s="189"/>
      <c r="J42" s="190"/>
      <c r="K42" s="29"/>
      <c r="L42" s="188" t="s">
        <v>52</v>
      </c>
      <c r="M42" s="189"/>
      <c r="N42" s="189"/>
      <c r="O42" s="190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2" t="s">
        <v>11</v>
      </c>
      <c r="F47" s="202"/>
      <c r="G47" s="202"/>
      <c r="H47" s="202"/>
      <c r="I47" s="202"/>
      <c r="J47" s="20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9" t="s">
        <v>84</v>
      </c>
      <c r="F48" s="200"/>
      <c r="G48" s="200"/>
      <c r="H48" s="200"/>
      <c r="I48" s="200"/>
      <c r="J48" s="200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7" t="s">
        <v>88</v>
      </c>
      <c r="E51" s="167"/>
      <c r="F51" s="167"/>
      <c r="G51" s="167"/>
      <c r="H51" s="167"/>
      <c r="I51" s="167"/>
      <c r="J51" s="167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5">
        <v>3</v>
      </c>
      <c r="C61" s="165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5"/>
      <c r="C62" s="165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5"/>
      <c r="C63" s="165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4" t="s">
        <v>4</v>
      </c>
      <c r="C66" s="204"/>
      <c r="D66" s="53" t="s">
        <v>5</v>
      </c>
      <c r="E66" s="89" t="s">
        <v>6</v>
      </c>
      <c r="F66" s="19"/>
      <c r="G66" s="197" t="s">
        <v>4</v>
      </c>
      <c r="H66" s="198"/>
      <c r="I66" s="13" t="s">
        <v>5</v>
      </c>
      <c r="J66" s="89" t="s">
        <v>6</v>
      </c>
      <c r="K66" s="77"/>
      <c r="L66" s="197" t="s">
        <v>4</v>
      </c>
      <c r="M66" s="19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3" t="s">
        <v>27</v>
      </c>
      <c r="F67" s="203"/>
      <c r="G67" s="203"/>
      <c r="H67" s="203"/>
      <c r="I67" s="203"/>
      <c r="J67" s="203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3" t="s">
        <v>28</v>
      </c>
      <c r="F68" s="203"/>
      <c r="G68" s="203"/>
      <c r="H68" s="203"/>
      <c r="I68" s="203"/>
      <c r="J68" s="203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88" t="s">
        <v>29</v>
      </c>
      <c r="C71" s="189"/>
      <c r="D71" s="189"/>
      <c r="E71" s="190"/>
      <c r="F71" s="29"/>
      <c r="G71" s="188" t="s">
        <v>52</v>
      </c>
      <c r="H71" s="189"/>
      <c r="I71" s="189"/>
      <c r="J71" s="190"/>
      <c r="K71" s="29"/>
      <c r="L71" s="188" t="s">
        <v>52</v>
      </c>
      <c r="M71" s="189"/>
      <c r="N71" s="189"/>
      <c r="O71" s="190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7" t="s">
        <v>24</v>
      </c>
      <c r="E77" s="167"/>
      <c r="F77" s="167"/>
      <c r="G77" s="167"/>
      <c r="H77" s="167"/>
      <c r="I77" s="167"/>
      <c r="J77" s="167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15</v>
      </c>
      <c r="D2">
        <f>'DAY 2'!$J7</f>
        <v>75</v>
      </c>
      <c r="E2">
        <f>'DAY 3'!$AH9</f>
        <v>45</v>
      </c>
      <c r="F2">
        <f>'DAY 4'!$X9</f>
        <v>70</v>
      </c>
      <c r="G2">
        <f>'DAY 6'!J10</f>
        <v>70</v>
      </c>
      <c r="H2" t="e">
        <f>'DAY 7'!#REF!</f>
        <v>#REF!</v>
      </c>
      <c r="I2">
        <f>'DAY 8'!$J10</f>
        <v>80</v>
      </c>
      <c r="J2">
        <f ca="1">'DAY 9'!$N11</f>
        <v>90</v>
      </c>
      <c r="K2">
        <f ca="1">'DAY 9'!$N11</f>
        <v>90</v>
      </c>
      <c r="L2">
        <f ca="1">'DAY 9'!$N11</f>
        <v>90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35</v>
      </c>
      <c r="D3">
        <f>'DAY 2'!$J8</f>
        <v>0</v>
      </c>
      <c r="E3">
        <f>'DAY 3'!$AH10</f>
        <v>55</v>
      </c>
      <c r="F3">
        <f>'DAY 4'!$X10</f>
        <v>30</v>
      </c>
      <c r="G3">
        <f>'DAY 6'!J11</f>
        <v>0</v>
      </c>
      <c r="H3">
        <f>'DAY 7'!$J9</f>
        <v>10</v>
      </c>
      <c r="I3">
        <f>'DAY 8'!$J11</f>
        <v>10</v>
      </c>
      <c r="J3">
        <f ca="1">'DAY 9'!$N12</f>
        <v>15</v>
      </c>
      <c r="K3">
        <f ca="1">'DAY 9'!$N12</f>
        <v>15</v>
      </c>
      <c r="L3">
        <f ca="1">'DAY 9'!$N12</f>
        <v>15</v>
      </c>
      <c r="M3">
        <f t="shared" ref="M3:M4" ca="1" si="0">SUM(C3:K3)</f>
        <v>170</v>
      </c>
      <c r="N3" s="103">
        <f t="shared" ref="N3:N4" ca="1" si="1">M3/(110*9)</f>
        <v>0.17171717171717171</v>
      </c>
    </row>
    <row r="4" spans="1:14" x14ac:dyDescent="0.3">
      <c r="A4" t="s">
        <v>103</v>
      </c>
      <c r="B4" s="3" t="s">
        <v>108</v>
      </c>
      <c r="C4">
        <f>'DAY 1'!$J10</f>
        <v>40</v>
      </c>
      <c r="D4">
        <f>'DAY 2'!$J9</f>
        <v>35</v>
      </c>
      <c r="E4">
        <f>'DAY 3'!$AH11</f>
        <v>10</v>
      </c>
      <c r="F4">
        <f>'DAY 4'!$X11</f>
        <v>10</v>
      </c>
      <c r="G4">
        <f>'DAY 6'!J12</f>
        <v>40</v>
      </c>
      <c r="H4" t="e">
        <f>'DAY 7'!#REF!</f>
        <v>#REF!</v>
      </c>
      <c r="I4">
        <f>'DAY 8'!$J12</f>
        <v>10</v>
      </c>
      <c r="J4">
        <f ca="1">'DAY 9'!$N13</f>
        <v>5</v>
      </c>
      <c r="K4">
        <f ca="1">'DAY 9'!$N13</f>
        <v>5</v>
      </c>
      <c r="L4">
        <f ca="1">'DAY 9'!$N13</f>
        <v>5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"/>
  <sheetViews>
    <sheetView showGridLines="0" zoomScale="95" zoomScaleNormal="95" workbookViewId="0">
      <selection sqref="A1:G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4" x14ac:dyDescent="0.3">
      <c r="A1" t="s">
        <v>153</v>
      </c>
      <c r="G1"/>
      <c r="H1"/>
    </row>
    <row r="2" spans="1:14" x14ac:dyDescent="0.3">
      <c r="A2" s="70"/>
      <c r="B2" s="165">
        <v>2</v>
      </c>
      <c r="C2" s="165"/>
      <c r="E2" s="134" t="s">
        <v>140</v>
      </c>
      <c r="G2"/>
      <c r="H2"/>
    </row>
    <row r="3" spans="1:14" x14ac:dyDescent="0.3">
      <c r="A3" s="70"/>
      <c r="B3" s="165"/>
      <c r="C3" s="165"/>
      <c r="E3" s="135" t="s">
        <v>131</v>
      </c>
      <c r="G3"/>
      <c r="H3"/>
    </row>
    <row r="4" spans="1:14" x14ac:dyDescent="0.3">
      <c r="A4" s="71"/>
      <c r="B4" s="165"/>
      <c r="C4" s="165"/>
      <c r="D4" s="69"/>
      <c r="E4" s="69"/>
      <c r="G4"/>
      <c r="H4"/>
    </row>
    <row r="5" spans="1:14" x14ac:dyDescent="0.3">
      <c r="E5" s="10"/>
      <c r="G5"/>
      <c r="H5" t="s">
        <v>98</v>
      </c>
    </row>
    <row r="6" spans="1:14" x14ac:dyDescent="0.3">
      <c r="B6" s="166" t="s">
        <v>4</v>
      </c>
      <c r="C6" s="166"/>
      <c r="D6" s="53" t="s">
        <v>5</v>
      </c>
      <c r="E6" s="186" t="s">
        <v>6</v>
      </c>
      <c r="F6" s="173"/>
      <c r="G6"/>
      <c r="H6"/>
    </row>
    <row r="7" spans="1:14" x14ac:dyDescent="0.3">
      <c r="B7" s="59">
        <v>0.41666666666666669</v>
      </c>
      <c r="C7" s="59">
        <v>0.5</v>
      </c>
      <c r="D7" s="58">
        <v>10</v>
      </c>
      <c r="E7" s="181" t="s">
        <v>142</v>
      </c>
      <c r="F7" s="182"/>
      <c r="G7"/>
      <c r="H7" t="s">
        <v>100</v>
      </c>
      <c r="I7" t="s">
        <v>101</v>
      </c>
      <c r="J7">
        <f>SUMIF(H$7:H$13,"=p",D$7:D$13)</f>
        <v>75</v>
      </c>
    </row>
    <row r="8" spans="1:14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83" t="s">
        <v>168</v>
      </c>
      <c r="F8" s="183"/>
      <c r="G8"/>
      <c r="H8" t="s">
        <v>101</v>
      </c>
      <c r="I8" t="s">
        <v>99</v>
      </c>
      <c r="J8">
        <f>SUMIF(H$7:H$13,"=t",D$7:D$13)</f>
        <v>0</v>
      </c>
    </row>
    <row r="9" spans="1:14" ht="19.8" customHeight="1" x14ac:dyDescent="0.3">
      <c r="A9" s="79"/>
      <c r="B9" s="104">
        <f t="shared" ref="B9:B13" si="0">B8+TIME(0,D8,0)</f>
        <v>0.43402777777777779</v>
      </c>
      <c r="C9" s="104">
        <f t="shared" ref="C9:C13" si="1">C8+TIME(0,D8,0)</f>
        <v>0.51736111111111105</v>
      </c>
      <c r="D9" s="111">
        <v>15</v>
      </c>
      <c r="E9" s="140" t="s">
        <v>128</v>
      </c>
      <c r="F9" s="139" t="s">
        <v>135</v>
      </c>
      <c r="G9"/>
      <c r="H9" t="s">
        <v>101</v>
      </c>
      <c r="I9" s="79" t="s">
        <v>100</v>
      </c>
      <c r="J9">
        <f>SUMIF(H$7:H$13,"=a",D$7:D$13)</f>
        <v>35</v>
      </c>
    </row>
    <row r="10" spans="1:14" s="79" customFormat="1" ht="29.4" customHeight="1" x14ac:dyDescent="0.3">
      <c r="B10" s="104">
        <f t="shared" si="0"/>
        <v>0.44444444444444448</v>
      </c>
      <c r="C10" s="104">
        <f t="shared" si="1"/>
        <v>0.52777777777777768</v>
      </c>
      <c r="D10" s="133">
        <v>45</v>
      </c>
      <c r="E10" s="184" t="s">
        <v>155</v>
      </c>
      <c r="F10" s="184"/>
      <c r="H10" s="79" t="s">
        <v>101</v>
      </c>
    </row>
    <row r="11" spans="1:14" x14ac:dyDescent="0.3">
      <c r="B11" s="104">
        <f t="shared" si="0"/>
        <v>0.47569444444444448</v>
      </c>
      <c r="C11" s="104">
        <f t="shared" si="1"/>
        <v>0.55902777777777768</v>
      </c>
      <c r="D11" s="151">
        <v>10</v>
      </c>
      <c r="E11" s="185" t="s">
        <v>164</v>
      </c>
      <c r="F11" s="185"/>
      <c r="G11"/>
      <c r="H11" s="79" t="s">
        <v>100</v>
      </c>
      <c r="I11" s="79"/>
      <c r="J11" s="79"/>
    </row>
    <row r="12" spans="1:14" x14ac:dyDescent="0.3">
      <c r="B12" s="104">
        <f t="shared" si="0"/>
        <v>0.4826388888888889</v>
      </c>
      <c r="C12" s="104">
        <f t="shared" si="1"/>
        <v>0.5659722222222221</v>
      </c>
      <c r="D12" s="58">
        <v>10</v>
      </c>
      <c r="E12" s="187" t="s">
        <v>136</v>
      </c>
      <c r="F12" s="187"/>
      <c r="G12"/>
      <c r="H12" s="79" t="s">
        <v>100</v>
      </c>
      <c r="I12" s="79"/>
      <c r="J12" s="79"/>
    </row>
    <row r="13" spans="1:14" x14ac:dyDescent="0.3">
      <c r="B13" s="104">
        <f t="shared" si="0"/>
        <v>0.48958333333333331</v>
      </c>
      <c r="C13" s="104">
        <f t="shared" si="1"/>
        <v>0.57291666666666652</v>
      </c>
      <c r="D13" s="73">
        <v>5</v>
      </c>
      <c r="E13" s="183" t="s">
        <v>95</v>
      </c>
      <c r="F13" s="183"/>
      <c r="G13"/>
      <c r="H13" s="79" t="s">
        <v>100</v>
      </c>
      <c r="I13" s="79"/>
      <c r="J13" s="79"/>
    </row>
    <row r="14" spans="1:14" ht="16.8" hidden="1" customHeight="1" x14ac:dyDescent="0.3">
      <c r="A14" s="10"/>
      <c r="B14" s="68"/>
      <c r="C14" s="68" t="s">
        <v>14</v>
      </c>
      <c r="D14" s="10">
        <f>SUM($D7:$D13)</f>
        <v>110</v>
      </c>
      <c r="G14"/>
      <c r="H14" s="79"/>
      <c r="I14" s="79"/>
      <c r="J14" s="79"/>
    </row>
    <row r="15" spans="1:14" x14ac:dyDescent="0.3">
      <c r="A15" s="10"/>
      <c r="B15" s="68"/>
      <c r="C15" s="68"/>
      <c r="D15" s="10"/>
      <c r="G15"/>
      <c r="H15"/>
      <c r="N15" s="137" t="s">
        <v>128</v>
      </c>
    </row>
    <row r="16" spans="1:14" ht="57.6" x14ac:dyDescent="0.3">
      <c r="G16"/>
      <c r="H16"/>
      <c r="N16" s="138" t="s">
        <v>154</v>
      </c>
    </row>
    <row r="17" spans="1:8" x14ac:dyDescent="0.3">
      <c r="D17" s="88" t="s">
        <v>126</v>
      </c>
      <c r="G17"/>
      <c r="H17"/>
    </row>
    <row r="18" spans="1:8" x14ac:dyDescent="0.3"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A29" s="70"/>
      <c r="B29" s="165">
        <v>2</v>
      </c>
      <c r="C29" s="165"/>
      <c r="D29" s="2" t="s">
        <v>86</v>
      </c>
      <c r="E29" s="2"/>
      <c r="F29" s="6"/>
      <c r="G29" s="6"/>
      <c r="H29"/>
    </row>
    <row r="30" spans="1:8" x14ac:dyDescent="0.3">
      <c r="A30" s="70"/>
      <c r="B30" s="165"/>
      <c r="C30" s="165"/>
      <c r="D30" s="8" t="s">
        <v>87</v>
      </c>
      <c r="E30" s="8"/>
      <c r="F30" s="6"/>
      <c r="G30" s="6"/>
      <c r="H30"/>
    </row>
    <row r="31" spans="1:8" x14ac:dyDescent="0.3">
      <c r="A31" s="71"/>
      <c r="B31" s="165"/>
      <c r="C31" s="165"/>
      <c r="D31" s="24" t="s">
        <v>2</v>
      </c>
      <c r="E31" s="24"/>
      <c r="G31"/>
      <c r="H31"/>
    </row>
    <row r="32" spans="1:8" ht="14.4" customHeight="1" x14ac:dyDescent="0.3">
      <c r="A32" t="s">
        <v>112</v>
      </c>
    </row>
    <row r="33" spans="1:19" ht="14.4" customHeight="1" x14ac:dyDescent="0.3">
      <c r="A33" t="s">
        <v>114</v>
      </c>
      <c r="E33" s="10" t="s">
        <v>3</v>
      </c>
      <c r="G33"/>
      <c r="H33"/>
      <c r="Q33" t="s">
        <v>98</v>
      </c>
    </row>
    <row r="34" spans="1:19" ht="14.4" customHeight="1" x14ac:dyDescent="0.3">
      <c r="B34" s="166" t="s">
        <v>4</v>
      </c>
      <c r="C34" s="166"/>
      <c r="D34" s="53" t="s">
        <v>5</v>
      </c>
      <c r="E34" s="126" t="s">
        <v>6</v>
      </c>
      <c r="F34" s="78"/>
      <c r="G34" s="173"/>
      <c r="H34" s="173"/>
      <c r="I34" s="78"/>
      <c r="J34" s="78"/>
      <c r="L34" s="173"/>
      <c r="M34" s="173"/>
      <c r="N34" s="78"/>
      <c r="O34" s="78"/>
    </row>
    <row r="35" spans="1:19" x14ac:dyDescent="0.3">
      <c r="B35" s="59">
        <v>0.41666666666666669</v>
      </c>
      <c r="C35" s="59">
        <v>0.5</v>
      </c>
      <c r="D35" s="58">
        <v>15</v>
      </c>
      <c r="E35" s="116" t="s">
        <v>81</v>
      </c>
      <c r="G35"/>
      <c r="H35"/>
      <c r="Q35" t="s">
        <v>100</v>
      </c>
    </row>
    <row r="36" spans="1:19" x14ac:dyDescent="0.3">
      <c r="B36" s="66">
        <f>B35+TIME(0,$D35,0)</f>
        <v>0.42708333333333337</v>
      </c>
      <c r="C36" s="66">
        <f>C35+TIME(0,$D35,0)</f>
        <v>0.51041666666666663</v>
      </c>
      <c r="D36" s="58">
        <v>5</v>
      </c>
      <c r="E36" s="117" t="s">
        <v>92</v>
      </c>
      <c r="G36"/>
      <c r="H36"/>
      <c r="Q36" t="s">
        <v>100</v>
      </c>
    </row>
    <row r="37" spans="1:19" x14ac:dyDescent="0.3">
      <c r="B37" s="67"/>
      <c r="C37" s="67"/>
      <c r="D37" s="67"/>
      <c r="E37" s="62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9" x14ac:dyDescent="0.3">
      <c r="B38" s="86"/>
      <c r="C38" s="86"/>
      <c r="E38" s="46" t="s">
        <v>9</v>
      </c>
      <c r="G38"/>
      <c r="H38"/>
    </row>
    <row r="39" spans="1:19" s="79" customFormat="1" ht="30" customHeight="1" x14ac:dyDescent="0.3">
      <c r="B39" s="104">
        <f>B36+TIME(0,$D36,0)</f>
        <v>0.43055555555555558</v>
      </c>
      <c r="C39" s="104">
        <f>C36+TIME(0,$D36,0)</f>
        <v>0.51388888888888884</v>
      </c>
      <c r="D39" s="111">
        <v>30</v>
      </c>
      <c r="E39" s="118" t="s">
        <v>93</v>
      </c>
      <c r="Q39" s="79" t="s">
        <v>101</v>
      </c>
    </row>
    <row r="40" spans="1:19" s="79" customFormat="1" ht="30" customHeight="1" x14ac:dyDescent="0.3">
      <c r="B40" s="104">
        <f>B39+TIME(0,$D39,0)</f>
        <v>0.4513888888888889</v>
      </c>
      <c r="C40" s="104">
        <f>C39+TIME(0,$D39,0)</f>
        <v>0.53472222222222221</v>
      </c>
      <c r="D40" s="111">
        <v>20</v>
      </c>
      <c r="E40" s="119" t="s">
        <v>123</v>
      </c>
      <c r="Q40" s="79" t="s">
        <v>101</v>
      </c>
    </row>
    <row r="41" spans="1:19" x14ac:dyDescent="0.3">
      <c r="B41" s="120"/>
      <c r="C41" s="120"/>
      <c r="D41" s="107"/>
      <c r="E41" s="115" t="s">
        <v>21</v>
      </c>
      <c r="F41" s="10"/>
      <c r="H41" s="62"/>
      <c r="I41" s="10"/>
      <c r="J41" s="10"/>
      <c r="L41" s="62"/>
      <c r="M41" s="62"/>
      <c r="N41" s="10"/>
      <c r="O41" s="114"/>
      <c r="R41" t="s">
        <v>101</v>
      </c>
      <c r="S41">
        <f>SUMIF(Q$35:Q$47,"=p",D$35:D$47)</f>
        <v>70</v>
      </c>
    </row>
    <row r="42" spans="1:19" x14ac:dyDescent="0.3">
      <c r="B42" s="121">
        <f>B40+TIME(0,$D40,0)</f>
        <v>0.46527777777777779</v>
      </c>
      <c r="C42" s="121">
        <f>C40+TIME(0,$D40,0)</f>
        <v>0.54861111111111105</v>
      </c>
      <c r="D42" s="122">
        <v>20</v>
      </c>
      <c r="E42" s="115" t="s">
        <v>22</v>
      </c>
      <c r="F42" s="10"/>
      <c r="G42" s="62"/>
      <c r="H42" s="62"/>
      <c r="I42" s="10"/>
      <c r="J42" s="10"/>
      <c r="L42" s="62"/>
      <c r="M42" s="62"/>
      <c r="N42" s="10"/>
      <c r="O42" s="10"/>
      <c r="Q42" t="s">
        <v>101</v>
      </c>
      <c r="R42" t="s">
        <v>99</v>
      </c>
      <c r="S42">
        <f>SUMIF(Q$35:Q$47,"=T",D$35:D$47)</f>
        <v>0</v>
      </c>
    </row>
    <row r="43" spans="1:19" x14ac:dyDescent="0.3">
      <c r="B43" s="66"/>
      <c r="C43" s="66"/>
      <c r="D43" s="52"/>
      <c r="E43" s="47" t="s">
        <v>124</v>
      </c>
      <c r="F43" s="10"/>
      <c r="G43" s="62"/>
      <c r="H43" s="62"/>
      <c r="I43" s="10"/>
      <c r="J43" s="10"/>
      <c r="L43" s="62"/>
      <c r="M43" s="62"/>
      <c r="N43" s="10"/>
      <c r="O43" s="10"/>
      <c r="R43" t="s">
        <v>100</v>
      </c>
      <c r="S43">
        <f>SUMIF(Q$35:Q$47,"=A",D$35:D$47)</f>
        <v>40</v>
      </c>
    </row>
    <row r="44" spans="1:19" x14ac:dyDescent="0.3">
      <c r="B44" s="64"/>
      <c r="C44" s="64"/>
      <c r="D44" s="11"/>
      <c r="E44" s="4"/>
      <c r="F44" s="10"/>
      <c r="I44" s="10"/>
      <c r="J44" s="10"/>
    </row>
    <row r="45" spans="1:19" ht="14.4" customHeight="1" x14ac:dyDescent="0.3">
      <c r="B45" s="65"/>
      <c r="C45" s="65"/>
      <c r="D45" s="10"/>
      <c r="E45" s="4" t="s">
        <v>11</v>
      </c>
      <c r="G45"/>
      <c r="H45"/>
      <c r="J45" s="10"/>
    </row>
    <row r="46" spans="1:19" ht="14.4" customHeight="1" x14ac:dyDescent="0.3">
      <c r="B46" s="66">
        <f>B42+TIME(0,D42,0)</f>
        <v>0.47916666666666669</v>
      </c>
      <c r="C46" s="66">
        <f>C42+TIME(0,D42,0)</f>
        <v>0.56249999999999989</v>
      </c>
      <c r="D46" s="74">
        <v>15</v>
      </c>
      <c r="E46" s="116" t="s">
        <v>58</v>
      </c>
      <c r="G46"/>
      <c r="H46"/>
      <c r="Q46" t="s">
        <v>100</v>
      </c>
    </row>
    <row r="47" spans="1:19" x14ac:dyDescent="0.3">
      <c r="B47" s="66">
        <f t="shared" ref="B47:C47" si="2">B46+TIME(0,$D46,0)</f>
        <v>0.48958333333333337</v>
      </c>
      <c r="C47" s="66">
        <f t="shared" si="2"/>
        <v>0.57291666666666652</v>
      </c>
      <c r="D47" s="73">
        <v>5</v>
      </c>
      <c r="E47" s="116" t="s">
        <v>95</v>
      </c>
      <c r="G47"/>
      <c r="H47"/>
      <c r="Q47" t="s">
        <v>100</v>
      </c>
    </row>
    <row r="48" spans="1:19" ht="14.4" hidden="1" customHeight="1" x14ac:dyDescent="0.3">
      <c r="A48" s="10"/>
      <c r="B48" s="68"/>
      <c r="C48" s="68" t="s">
        <v>14</v>
      </c>
      <c r="D48" s="10">
        <f>SUM($D35,D41:D43,$D46:$D47)</f>
        <v>55</v>
      </c>
      <c r="I48" s="10">
        <f>SUM($D35,I41:I43,$D46:$D47)</f>
        <v>35</v>
      </c>
      <c r="N48" s="10">
        <f>SUM($D35,N41:N43,$D46:$D47)</f>
        <v>35</v>
      </c>
    </row>
    <row r="49" spans="1:19" x14ac:dyDescent="0.3">
      <c r="A49" s="10"/>
      <c r="B49" s="68"/>
      <c r="C49" s="68"/>
      <c r="D49" s="10"/>
      <c r="I49" s="10"/>
      <c r="N49" s="10"/>
    </row>
    <row r="50" spans="1:19" x14ac:dyDescent="0.3">
      <c r="D50" s="113" t="s">
        <v>88</v>
      </c>
      <c r="E50" s="113"/>
      <c r="G50"/>
      <c r="H50"/>
    </row>
    <row r="53" spans="1:19" s="86" customFormat="1" x14ac:dyDescent="0.3">
      <c r="B53" s="14"/>
      <c r="C53" s="14"/>
    </row>
    <row r="54" spans="1:19" x14ac:dyDescent="0.3">
      <c r="A54" t="s">
        <v>116</v>
      </c>
    </row>
    <row r="55" spans="1:19" x14ac:dyDescent="0.3">
      <c r="A55" s="70"/>
      <c r="B55" s="165">
        <v>2</v>
      </c>
      <c r="C55" s="165"/>
      <c r="D55" s="2" t="s">
        <v>86</v>
      </c>
      <c r="E55" s="2"/>
      <c r="F55" s="6"/>
      <c r="G55" s="6"/>
      <c r="H55"/>
    </row>
    <row r="56" spans="1:19" x14ac:dyDescent="0.3">
      <c r="A56" s="70"/>
      <c r="B56" s="165"/>
      <c r="C56" s="165"/>
      <c r="D56" s="8" t="s">
        <v>87</v>
      </c>
      <c r="E56" s="8"/>
      <c r="F56" s="6"/>
      <c r="G56" s="6"/>
      <c r="H56"/>
    </row>
    <row r="57" spans="1:19" x14ac:dyDescent="0.3">
      <c r="A57" s="71"/>
      <c r="B57" s="165"/>
      <c r="C57" s="165"/>
      <c r="D57" s="24" t="s">
        <v>2</v>
      </c>
      <c r="E57" s="24"/>
      <c r="G57"/>
      <c r="H57"/>
    </row>
    <row r="58" spans="1:19" ht="14.4" customHeight="1" x14ac:dyDescent="0.3">
      <c r="A58" t="s">
        <v>112</v>
      </c>
    </row>
    <row r="59" spans="1:19" ht="14.4" customHeight="1" x14ac:dyDescent="0.3">
      <c r="A59" t="s">
        <v>114</v>
      </c>
      <c r="E59" s="168" t="s">
        <v>3</v>
      </c>
      <c r="F59" s="168"/>
      <c r="G59" s="168"/>
      <c r="H59" s="168"/>
      <c r="I59" s="168"/>
      <c r="Q59" t="s">
        <v>98</v>
      </c>
    </row>
    <row r="60" spans="1:19" ht="14.4" customHeight="1" x14ac:dyDescent="0.3">
      <c r="B60" s="166" t="s">
        <v>4</v>
      </c>
      <c r="C60" s="166"/>
      <c r="D60" s="53" t="s">
        <v>5</v>
      </c>
      <c r="E60" s="13" t="s">
        <v>6</v>
      </c>
      <c r="F60" s="12"/>
      <c r="G60" s="170" t="s">
        <v>4</v>
      </c>
      <c r="H60" s="171"/>
      <c r="I60" s="13" t="s">
        <v>5</v>
      </c>
      <c r="J60" s="13" t="s">
        <v>6</v>
      </c>
      <c r="L60" s="170" t="s">
        <v>4</v>
      </c>
      <c r="M60" s="171"/>
      <c r="N60" s="13" t="s">
        <v>5</v>
      </c>
      <c r="O60" s="13" t="s">
        <v>6</v>
      </c>
    </row>
    <row r="61" spans="1:19" x14ac:dyDescent="0.3">
      <c r="B61" s="59">
        <v>0.41666666666666669</v>
      </c>
      <c r="C61" s="59">
        <v>0.5</v>
      </c>
      <c r="D61" s="58">
        <v>15</v>
      </c>
      <c r="E61" s="177" t="s">
        <v>81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9"/>
      <c r="Q61" t="s">
        <v>100</v>
      </c>
    </row>
    <row r="62" spans="1:19" x14ac:dyDescent="0.3">
      <c r="C62" s="11"/>
      <c r="D62" s="11"/>
      <c r="E62" s="4"/>
      <c r="F62" s="4"/>
      <c r="G62" s="4"/>
      <c r="H62" s="4"/>
      <c r="I62" s="4"/>
      <c r="J62" s="4"/>
      <c r="M62" s="67"/>
      <c r="N62" s="67"/>
    </row>
    <row r="63" spans="1:19" s="23" customFormat="1" ht="15.6" customHeight="1" x14ac:dyDescent="0.3">
      <c r="B63" s="10"/>
      <c r="C63" s="10"/>
      <c r="D63" s="10"/>
      <c r="E63" s="168" t="s">
        <v>9</v>
      </c>
      <c r="F63" s="168"/>
      <c r="G63" s="168"/>
      <c r="H63" s="168"/>
      <c r="I63" s="168"/>
      <c r="J63" s="4"/>
      <c r="K63"/>
      <c r="L63"/>
      <c r="M63" s="67"/>
      <c r="N63" s="67"/>
      <c r="O63"/>
      <c r="Q63"/>
      <c r="R63"/>
      <c r="S63"/>
    </row>
    <row r="64" spans="1:19" ht="15.6" x14ac:dyDescent="0.3">
      <c r="B64" s="172" t="s">
        <v>16</v>
      </c>
      <c r="C64" s="172"/>
      <c r="D64" s="172"/>
      <c r="E64" s="172"/>
      <c r="F64" s="22"/>
      <c r="G64" s="172" t="s">
        <v>17</v>
      </c>
      <c r="H64" s="172"/>
      <c r="I64" s="172"/>
      <c r="J64" s="172"/>
      <c r="K64" s="23"/>
      <c r="L64" s="172" t="s">
        <v>53</v>
      </c>
      <c r="M64" s="172"/>
      <c r="N64" s="172"/>
      <c r="O64" s="172"/>
    </row>
    <row r="65" spans="1:19" x14ac:dyDescent="0.3">
      <c r="B65" s="66">
        <f>B61+TIME(0,$D61,0)</f>
        <v>0.42708333333333337</v>
      </c>
      <c r="C65" s="66">
        <f>C61+TIME(0,$D61,0)</f>
        <v>0.51041666666666663</v>
      </c>
      <c r="D65" s="52">
        <v>20</v>
      </c>
      <c r="E65" s="47" t="s">
        <v>18</v>
      </c>
      <c r="F65" s="4"/>
      <c r="G65" s="66">
        <f>B61+TIME(0,$D61,0)</f>
        <v>0.42708333333333337</v>
      </c>
      <c r="H65" s="66">
        <f>C61+TIME(0,$D61,0)</f>
        <v>0.51041666666666663</v>
      </c>
      <c r="I65" s="58">
        <v>20</v>
      </c>
      <c r="J65" s="47" t="s">
        <v>18</v>
      </c>
      <c r="L65" s="66">
        <f>B61+TIME(0,$D61,0)</f>
        <v>0.42708333333333337</v>
      </c>
      <c r="M65" s="66">
        <f>C61+TIME(0,$D61,0)</f>
        <v>0.51041666666666663</v>
      </c>
      <c r="N65" s="58">
        <v>30</v>
      </c>
      <c r="O65" s="49" t="s">
        <v>20</v>
      </c>
      <c r="Q65" t="s">
        <v>101</v>
      </c>
      <c r="R65" t="s">
        <v>101</v>
      </c>
      <c r="S65">
        <f>SUMIF(Q$61:Q$73,"=p",D$61:D$73)</f>
        <v>35</v>
      </c>
    </row>
    <row r="66" spans="1:19" x14ac:dyDescent="0.3">
      <c r="B66" s="66">
        <f>B65+TIME(0,$D65,0)</f>
        <v>0.44097222222222227</v>
      </c>
      <c r="C66" s="66">
        <f>C65+TIME(0,$D65,0)</f>
        <v>0.52430555555555547</v>
      </c>
      <c r="D66" s="1">
        <v>5</v>
      </c>
      <c r="E66" s="25" t="s">
        <v>21</v>
      </c>
      <c r="F66" s="4"/>
      <c r="G66" s="66">
        <f>G65+TIME(0,$I65,0)</f>
        <v>0.44097222222222227</v>
      </c>
      <c r="H66" s="66">
        <f>H65+TIME(0,$I65,0)</f>
        <v>0.52430555555555547</v>
      </c>
      <c r="I66" s="58">
        <v>15</v>
      </c>
      <c r="J66" s="25" t="s">
        <v>89</v>
      </c>
      <c r="L66" s="66">
        <f>L65+TIME(0,$N65,0)</f>
        <v>0.44791666666666669</v>
      </c>
      <c r="M66" s="66">
        <f>M65+TIME(0,$N65,0)</f>
        <v>0.53125</v>
      </c>
      <c r="N66" s="58">
        <v>15</v>
      </c>
      <c r="O66" s="25" t="s">
        <v>18</v>
      </c>
      <c r="Q66" t="s">
        <v>101</v>
      </c>
      <c r="R66" t="s">
        <v>99</v>
      </c>
      <c r="S66">
        <f>SUMIF(Q$61:Q$73,"=T",D$61:D$73)</f>
        <v>35</v>
      </c>
    </row>
    <row r="67" spans="1:19" x14ac:dyDescent="0.3">
      <c r="B67" s="66">
        <f t="shared" ref="B67:B73" si="3">B66+TIME(0,$D66,0)</f>
        <v>0.44444444444444448</v>
      </c>
      <c r="C67" s="66">
        <f t="shared" ref="C67:C73" si="4">C66+TIME(0,$D66,0)</f>
        <v>0.52777777777777768</v>
      </c>
      <c r="D67" s="1">
        <v>10</v>
      </c>
      <c r="E67" s="48" t="s">
        <v>22</v>
      </c>
      <c r="F67" s="4"/>
      <c r="G67" s="66">
        <f t="shared" ref="G67:G69" si="5">G66+TIME(0,$I66,0)</f>
        <v>0.45138888888888895</v>
      </c>
      <c r="H67" s="66">
        <f t="shared" ref="H67:H69" si="6">H66+TIME(0,$I66,0)</f>
        <v>0.5347222222222221</v>
      </c>
      <c r="I67" s="58">
        <v>20</v>
      </c>
      <c r="J67" s="25" t="s">
        <v>90</v>
      </c>
      <c r="L67" s="66">
        <f t="shared" ref="L67:L69" si="7">L66+TIME(0,$N66,0)</f>
        <v>0.45833333333333337</v>
      </c>
      <c r="M67" s="66">
        <f t="shared" ref="M67:M69" si="8">M66+TIME(0,$N66,0)</f>
        <v>0.54166666666666663</v>
      </c>
      <c r="N67" s="58">
        <v>5</v>
      </c>
      <c r="O67" s="25" t="s">
        <v>21</v>
      </c>
      <c r="Q67" t="s">
        <v>101</v>
      </c>
      <c r="R67" t="s">
        <v>100</v>
      </c>
      <c r="S67">
        <f>SUMIF(Q$61:Q$73,"=A",D$61:D$73)</f>
        <v>40</v>
      </c>
    </row>
    <row r="68" spans="1:19" x14ac:dyDescent="0.3">
      <c r="B68" s="66">
        <f t="shared" si="3"/>
        <v>0.4513888888888889</v>
      </c>
      <c r="C68" s="66">
        <f t="shared" si="4"/>
        <v>0.5347222222222221</v>
      </c>
      <c r="D68" s="1">
        <v>15</v>
      </c>
      <c r="E68" s="25" t="s">
        <v>89</v>
      </c>
      <c r="F68" s="4"/>
      <c r="G68" s="66">
        <f t="shared" si="5"/>
        <v>0.46527777777777785</v>
      </c>
      <c r="H68" s="66">
        <f t="shared" si="6"/>
        <v>0.54861111111111094</v>
      </c>
      <c r="I68" s="58">
        <v>5</v>
      </c>
      <c r="J68" s="25" t="s">
        <v>21</v>
      </c>
      <c r="L68" s="66">
        <f t="shared" si="7"/>
        <v>0.46180555555555558</v>
      </c>
      <c r="M68" s="66">
        <f t="shared" si="8"/>
        <v>0.54513888888888884</v>
      </c>
      <c r="N68" s="58">
        <v>5</v>
      </c>
      <c r="O68" s="48" t="s">
        <v>22</v>
      </c>
      <c r="Q68" t="s">
        <v>99</v>
      </c>
    </row>
    <row r="69" spans="1:19" x14ac:dyDescent="0.3">
      <c r="B69" s="66">
        <f t="shared" si="3"/>
        <v>0.46180555555555558</v>
      </c>
      <c r="C69" s="66">
        <f t="shared" si="4"/>
        <v>0.54513888888888873</v>
      </c>
      <c r="D69" s="1">
        <v>20</v>
      </c>
      <c r="E69" s="25" t="s">
        <v>90</v>
      </c>
      <c r="F69" s="4"/>
      <c r="G69" s="66">
        <f t="shared" si="5"/>
        <v>0.46875000000000006</v>
      </c>
      <c r="H69" s="66">
        <f t="shared" si="6"/>
        <v>0.55208333333333315</v>
      </c>
      <c r="I69" s="58">
        <v>10</v>
      </c>
      <c r="J69" s="48" t="s">
        <v>22</v>
      </c>
      <c r="L69" s="66">
        <f t="shared" si="7"/>
        <v>0.46527777777777779</v>
      </c>
      <c r="M69" s="66">
        <f t="shared" si="8"/>
        <v>0.54861111111111105</v>
      </c>
      <c r="N69" s="58">
        <v>15</v>
      </c>
      <c r="O69" s="25" t="s">
        <v>89</v>
      </c>
      <c r="Q69" t="s">
        <v>99</v>
      </c>
    </row>
    <row r="70" spans="1:19" x14ac:dyDescent="0.3">
      <c r="B70" s="64"/>
      <c r="C70" s="64"/>
      <c r="D70" s="11"/>
      <c r="E70" s="4"/>
      <c r="F70" s="4"/>
      <c r="G70" s="4"/>
      <c r="H70" s="7"/>
      <c r="I70" s="7"/>
      <c r="J70" s="7"/>
    </row>
    <row r="71" spans="1:19" ht="14.4" customHeight="1" x14ac:dyDescent="0.3">
      <c r="B71" s="65"/>
      <c r="C71" s="65"/>
      <c r="D71" s="10"/>
      <c r="E71" s="180" t="s">
        <v>11</v>
      </c>
      <c r="F71" s="180"/>
      <c r="G71" s="180"/>
      <c r="H71" s="180"/>
      <c r="I71" s="180"/>
      <c r="J71" s="4"/>
    </row>
    <row r="72" spans="1:19" ht="14.4" customHeight="1" x14ac:dyDescent="0.3">
      <c r="B72" s="66">
        <f>B69+TIME(0,$D69,0)</f>
        <v>0.47569444444444448</v>
      </c>
      <c r="C72" s="66">
        <f>C69+TIME(0,$D69,0)</f>
        <v>0.55902777777777757</v>
      </c>
      <c r="D72" s="74">
        <v>20</v>
      </c>
      <c r="E72" s="169" t="s">
        <v>58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Q72" t="s">
        <v>100</v>
      </c>
    </row>
    <row r="73" spans="1:19" x14ac:dyDescent="0.3">
      <c r="B73" s="66">
        <f t="shared" si="3"/>
        <v>0.48958333333333337</v>
      </c>
      <c r="C73" s="66">
        <f t="shared" si="4"/>
        <v>0.57291666666666641</v>
      </c>
      <c r="D73" s="73">
        <v>5</v>
      </c>
      <c r="E73" s="177" t="s">
        <v>95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9"/>
      <c r="Q73" t="s">
        <v>100</v>
      </c>
    </row>
    <row r="74" spans="1:19" hidden="1" x14ac:dyDescent="0.3">
      <c r="A74" s="10"/>
      <c r="B74" s="68"/>
      <c r="C74" s="68" t="s">
        <v>14</v>
      </c>
      <c r="D74" s="10">
        <f>SUM($D61,D65:D69,$D72:$D73)</f>
        <v>110</v>
      </c>
      <c r="I74" s="10">
        <f>SUM($D61,I65:I69,$D72:$D73)</f>
        <v>110</v>
      </c>
      <c r="N74" s="10">
        <f>SUM($D61,N65:N69,$D72:$D73)</f>
        <v>110</v>
      </c>
    </row>
    <row r="75" spans="1:19" x14ac:dyDescent="0.3">
      <c r="A75" s="10"/>
      <c r="B75" s="68"/>
      <c r="C75" s="68"/>
      <c r="D75" s="10"/>
      <c r="I75" s="10"/>
      <c r="N75" s="10"/>
    </row>
    <row r="76" spans="1:19" x14ac:dyDescent="0.3">
      <c r="D76" s="167" t="s">
        <v>88</v>
      </c>
      <c r="E76" s="167"/>
      <c r="F76" s="167"/>
      <c r="G76" s="167"/>
      <c r="H76" s="167"/>
      <c r="I76" s="167"/>
      <c r="J76" s="167"/>
    </row>
    <row r="78" spans="1:19" x14ac:dyDescent="0.3">
      <c r="E78" t="s">
        <v>25</v>
      </c>
    </row>
    <row r="79" spans="1:19" x14ac:dyDescent="0.3">
      <c r="E79" t="s">
        <v>26</v>
      </c>
    </row>
    <row r="81" spans="1:15" s="86" customFormat="1" x14ac:dyDescent="0.3">
      <c r="B81" s="14"/>
      <c r="C81" s="14"/>
      <c r="G81" s="14"/>
      <c r="H81" s="14"/>
    </row>
    <row r="82" spans="1:15" x14ac:dyDescent="0.3">
      <c r="A82" t="s">
        <v>73</v>
      </c>
    </row>
    <row r="83" spans="1:15" x14ac:dyDescent="0.3">
      <c r="A83" s="10"/>
      <c r="C83"/>
      <c r="F83" s="10"/>
      <c r="H83"/>
    </row>
    <row r="85" spans="1:15" x14ac:dyDescent="0.3">
      <c r="B85" s="165">
        <v>2</v>
      </c>
      <c r="C85" s="165"/>
      <c r="D85" s="2" t="s">
        <v>0</v>
      </c>
      <c r="E85" s="2"/>
      <c r="F85" s="6"/>
      <c r="G85" s="6"/>
      <c r="H85"/>
    </row>
    <row r="86" spans="1:15" x14ac:dyDescent="0.3">
      <c r="B86" s="165"/>
      <c r="C86" s="165"/>
      <c r="D86" s="8" t="s">
        <v>1</v>
      </c>
      <c r="E86" s="8"/>
      <c r="F86" s="6"/>
      <c r="G86" s="6"/>
      <c r="H86"/>
    </row>
    <row r="87" spans="1:15" x14ac:dyDescent="0.3">
      <c r="B87" s="165"/>
      <c r="C87" s="165"/>
      <c r="D87" s="24" t="s">
        <v>2</v>
      </c>
      <c r="E87" s="24"/>
      <c r="G87"/>
      <c r="H87"/>
    </row>
    <row r="89" spans="1:15" x14ac:dyDescent="0.3">
      <c r="E89" s="168" t="s">
        <v>3</v>
      </c>
      <c r="F89" s="168"/>
      <c r="G89" s="168"/>
      <c r="H89" s="168"/>
      <c r="I89" s="168"/>
    </row>
    <row r="90" spans="1:15" x14ac:dyDescent="0.3">
      <c r="B90" s="166" t="s">
        <v>4</v>
      </c>
      <c r="C90" s="166"/>
      <c r="D90" s="53" t="s">
        <v>5</v>
      </c>
      <c r="E90" s="13" t="s">
        <v>6</v>
      </c>
      <c r="F90" s="12"/>
      <c r="G90" s="170" t="s">
        <v>4</v>
      </c>
      <c r="H90" s="171"/>
      <c r="I90" s="13" t="s">
        <v>5</v>
      </c>
      <c r="J90" s="13" t="s">
        <v>6</v>
      </c>
      <c r="L90" s="170" t="s">
        <v>4</v>
      </c>
      <c r="M90" s="171"/>
      <c r="N90" s="13" t="s">
        <v>5</v>
      </c>
      <c r="O90" s="13" t="s">
        <v>6</v>
      </c>
    </row>
    <row r="91" spans="1:15" x14ac:dyDescent="0.3">
      <c r="B91" s="9">
        <v>0.4236111111111111</v>
      </c>
      <c r="C91" s="9">
        <v>0.51388888888888895</v>
      </c>
      <c r="D91" s="58">
        <v>30</v>
      </c>
      <c r="E91" s="177" t="s">
        <v>15</v>
      </c>
      <c r="F91" s="178"/>
      <c r="G91" s="178"/>
      <c r="H91" s="178"/>
      <c r="I91" s="178"/>
      <c r="J91" s="178"/>
      <c r="K91" s="178"/>
      <c r="L91" s="178"/>
      <c r="M91" s="178"/>
      <c r="N91" s="178"/>
      <c r="O91" s="179"/>
    </row>
    <row r="92" spans="1:15" x14ac:dyDescent="0.3">
      <c r="C92" s="11"/>
      <c r="D92" s="11"/>
      <c r="E92" s="4"/>
      <c r="F92" s="4"/>
      <c r="G92" s="4"/>
      <c r="H92" s="4"/>
      <c r="I92" s="4"/>
      <c r="J92" s="4"/>
      <c r="M92" s="67"/>
      <c r="N92" s="67"/>
    </row>
    <row r="93" spans="1:15" x14ac:dyDescent="0.3">
      <c r="D93" s="10"/>
      <c r="E93" s="168" t="s">
        <v>9</v>
      </c>
      <c r="F93" s="168"/>
      <c r="G93" s="168"/>
      <c r="H93" s="168"/>
      <c r="I93" s="168"/>
      <c r="J93" s="4"/>
      <c r="M93" s="67"/>
      <c r="N93" s="67"/>
    </row>
    <row r="94" spans="1:15" ht="15.6" x14ac:dyDescent="0.3">
      <c r="B94" s="172" t="s">
        <v>16</v>
      </c>
      <c r="C94" s="172"/>
      <c r="D94" s="172"/>
      <c r="E94" s="172"/>
      <c r="F94" s="22"/>
      <c r="G94" s="172" t="s">
        <v>17</v>
      </c>
      <c r="H94" s="172"/>
      <c r="I94" s="172"/>
      <c r="J94" s="172"/>
      <c r="K94" s="23"/>
      <c r="L94" s="172" t="s">
        <v>53</v>
      </c>
      <c r="M94" s="172"/>
      <c r="N94" s="172"/>
      <c r="O94" s="172"/>
    </row>
    <row r="95" spans="1:15" x14ac:dyDescent="0.3">
      <c r="B95" s="66">
        <v>0.44444444444444442</v>
      </c>
      <c r="C95" s="66">
        <v>0.53472222222222221</v>
      </c>
      <c r="D95" s="52">
        <v>20</v>
      </c>
      <c r="E95" s="47" t="s">
        <v>18</v>
      </c>
      <c r="F95" s="4"/>
      <c r="G95" s="66">
        <v>0.44444444444444442</v>
      </c>
      <c r="H95" s="66">
        <v>0.53472222222222221</v>
      </c>
      <c r="I95" s="58">
        <v>20</v>
      </c>
      <c r="J95" s="47" t="s">
        <v>18</v>
      </c>
      <c r="L95" s="66">
        <v>0.44444444444444442</v>
      </c>
      <c r="M95" s="66">
        <v>0.53472222222222221</v>
      </c>
      <c r="N95" s="58">
        <v>30</v>
      </c>
      <c r="O95" s="49" t="s">
        <v>20</v>
      </c>
    </row>
    <row r="96" spans="1:15" x14ac:dyDescent="0.3">
      <c r="B96" s="66">
        <v>0.45833333333333331</v>
      </c>
      <c r="C96" s="66">
        <v>4.8611111111111112E-2</v>
      </c>
      <c r="D96" s="1">
        <v>5</v>
      </c>
      <c r="E96" s="25" t="s">
        <v>21</v>
      </c>
      <c r="F96" s="4"/>
      <c r="G96" s="9">
        <v>0.45833333333333331</v>
      </c>
      <c r="H96" s="9">
        <v>4.8611111111111112E-2</v>
      </c>
      <c r="I96" s="58">
        <v>20</v>
      </c>
      <c r="J96" s="25" t="s">
        <v>19</v>
      </c>
      <c r="L96" s="9">
        <v>0.46527777777777773</v>
      </c>
      <c r="M96" s="9">
        <v>5.5555555555555552E-2</v>
      </c>
      <c r="N96" s="58">
        <v>15</v>
      </c>
      <c r="O96" s="25" t="s">
        <v>18</v>
      </c>
    </row>
    <row r="97" spans="2:15" x14ac:dyDescent="0.3">
      <c r="B97" s="66">
        <v>0.46180555555555558</v>
      </c>
      <c r="C97" s="66">
        <v>5.2083333333333336E-2</v>
      </c>
      <c r="D97" s="1">
        <v>10</v>
      </c>
      <c r="E97" s="48" t="s">
        <v>22</v>
      </c>
      <c r="F97" s="4"/>
      <c r="G97" s="9">
        <v>0.47222222222222227</v>
      </c>
      <c r="H97" s="9">
        <v>6.25E-2</v>
      </c>
      <c r="I97" s="58">
        <v>5</v>
      </c>
      <c r="J97" s="25" t="s">
        <v>21</v>
      </c>
      <c r="L97" s="9">
        <v>0.47569444444444442</v>
      </c>
      <c r="M97" s="9">
        <v>6.5972222222222224E-2</v>
      </c>
      <c r="N97" s="58">
        <v>5</v>
      </c>
      <c r="O97" s="25" t="s">
        <v>21</v>
      </c>
    </row>
    <row r="98" spans="2:15" x14ac:dyDescent="0.3">
      <c r="B98" s="66">
        <v>0.46875</v>
      </c>
      <c r="C98" s="66">
        <v>5.9027777777777783E-2</v>
      </c>
      <c r="D98" s="1">
        <v>20</v>
      </c>
      <c r="E98" s="25" t="s">
        <v>19</v>
      </c>
      <c r="F98" s="4"/>
      <c r="G98" s="9">
        <v>0.47569444444444442</v>
      </c>
      <c r="H98" s="9">
        <v>6.5972222222222224E-2</v>
      </c>
      <c r="I98" s="58">
        <v>10</v>
      </c>
      <c r="J98" s="48" t="s">
        <v>22</v>
      </c>
      <c r="L98" s="9">
        <v>0.47916666666666669</v>
      </c>
      <c r="M98" s="9">
        <v>6.9444444444444434E-2</v>
      </c>
      <c r="N98" s="58">
        <v>5</v>
      </c>
      <c r="O98" s="48" t="s">
        <v>22</v>
      </c>
    </row>
    <row r="99" spans="2:15" x14ac:dyDescent="0.3">
      <c r="B99" s="62"/>
      <c r="C99" s="62"/>
      <c r="D99" s="11"/>
      <c r="E99" s="4"/>
      <c r="F99" s="4"/>
      <c r="G99" s="4"/>
      <c r="H99" s="7"/>
      <c r="I99" s="7"/>
      <c r="J99" s="7"/>
    </row>
    <row r="100" spans="2:15" x14ac:dyDescent="0.3">
      <c r="B100" s="62"/>
      <c r="C100" s="62"/>
      <c r="D100" s="10"/>
      <c r="E100" s="180" t="s">
        <v>11</v>
      </c>
      <c r="F100" s="180"/>
      <c r="G100" s="180"/>
      <c r="H100" s="180"/>
      <c r="I100" s="180"/>
      <c r="J100" s="4"/>
    </row>
    <row r="101" spans="2:15" x14ac:dyDescent="0.3">
      <c r="B101" s="72">
        <v>0.4826388888888889</v>
      </c>
      <c r="C101" s="72">
        <v>7.2916666666666671E-2</v>
      </c>
      <c r="D101" s="74">
        <v>15</v>
      </c>
      <c r="E101" s="169" t="s">
        <v>58</v>
      </c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</row>
    <row r="102" spans="2:15" x14ac:dyDescent="0.3">
      <c r="B102" s="66">
        <v>0.49305555555555558</v>
      </c>
      <c r="C102" s="66">
        <v>8.3333333333333329E-2</v>
      </c>
      <c r="D102" s="73">
        <v>10</v>
      </c>
      <c r="E102" s="174" t="s">
        <v>23</v>
      </c>
      <c r="F102" s="175"/>
      <c r="G102" s="175"/>
      <c r="H102" s="175"/>
      <c r="I102" s="175"/>
      <c r="J102" s="175"/>
      <c r="K102" s="175"/>
      <c r="L102" s="175"/>
      <c r="M102" s="175"/>
      <c r="N102" s="175"/>
      <c r="O102" s="176"/>
    </row>
    <row r="103" spans="2:15" x14ac:dyDescent="0.3">
      <c r="C103" s="68" t="s">
        <v>14</v>
      </c>
      <c r="D103" s="10">
        <f>SUM(D90:D102)</f>
        <v>110</v>
      </c>
      <c r="I103" s="10">
        <f>SUM(I90:I102)+D91+D101+D102</f>
        <v>110</v>
      </c>
      <c r="N103" s="10">
        <f>SUM(N90:N102)+D91+D101+D102</f>
        <v>110</v>
      </c>
    </row>
  </sheetData>
  <mergeCells count="40">
    <mergeCell ref="B2:C4"/>
    <mergeCell ref="B6:C6"/>
    <mergeCell ref="B29:C31"/>
    <mergeCell ref="B34:C34"/>
    <mergeCell ref="G34:H34"/>
    <mergeCell ref="E7:F7"/>
    <mergeCell ref="E8:F8"/>
    <mergeCell ref="E13:F13"/>
    <mergeCell ref="E10:F10"/>
    <mergeCell ref="E11:F11"/>
    <mergeCell ref="E6:F6"/>
    <mergeCell ref="E12:F12"/>
    <mergeCell ref="L34:M34"/>
    <mergeCell ref="E102:O102"/>
    <mergeCell ref="B60:C60"/>
    <mergeCell ref="G60:H60"/>
    <mergeCell ref="L60:M60"/>
    <mergeCell ref="E61:O61"/>
    <mergeCell ref="E63:I63"/>
    <mergeCell ref="B64:E64"/>
    <mergeCell ref="G64:J64"/>
    <mergeCell ref="L64:O64"/>
    <mergeCell ref="E71:I71"/>
    <mergeCell ref="E73:O73"/>
    <mergeCell ref="B85:C87"/>
    <mergeCell ref="E100:I100"/>
    <mergeCell ref="E101:O101"/>
    <mergeCell ref="E91:O91"/>
    <mergeCell ref="E93:I93"/>
    <mergeCell ref="B94:E94"/>
    <mergeCell ref="G94:J94"/>
    <mergeCell ref="L94:O94"/>
    <mergeCell ref="D76:J76"/>
    <mergeCell ref="B55:C57"/>
    <mergeCell ref="E59:I59"/>
    <mergeCell ref="E72:O72"/>
    <mergeCell ref="L90:M90"/>
    <mergeCell ref="E89:I89"/>
    <mergeCell ref="B90:C90"/>
    <mergeCell ref="G90:H90"/>
  </mergeCells>
  <pageMargins left="0.7" right="0.7" top="0.75" bottom="0.75" header="0.3" footer="0.3"/>
  <pageSetup scale="32" orientation="landscape" r:id="rId1"/>
  <rowBreaks count="1" manualBreakCount="1">
    <brk id="26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70" zoomScaleNormal="70" workbookViewId="0">
      <selection sqref="A1:R27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153</v>
      </c>
      <c r="B1" s="10"/>
      <c r="C1" s="10"/>
    </row>
    <row r="2" spans="1:34" customFormat="1" x14ac:dyDescent="0.3">
      <c r="A2" s="16"/>
      <c r="B2" s="212">
        <v>3</v>
      </c>
      <c r="C2" s="212"/>
      <c r="E2" s="134" t="s">
        <v>140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2"/>
      <c r="C3" s="212"/>
      <c r="E3" s="135" t="s">
        <v>131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2"/>
      <c r="C4" s="212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5" t="s">
        <v>4</v>
      </c>
      <c r="C6" s="196"/>
      <c r="D6" s="55" t="s">
        <v>5</v>
      </c>
      <c r="E6" s="55" t="s">
        <v>6</v>
      </c>
      <c r="F6" s="19"/>
      <c r="G6" s="204" t="s">
        <v>4</v>
      </c>
      <c r="H6" s="204"/>
      <c r="I6" s="55" t="s">
        <v>5</v>
      </c>
      <c r="J6" s="55" t="s">
        <v>6</v>
      </c>
      <c r="K6" s="16"/>
      <c r="L6" s="195" t="s">
        <v>4</v>
      </c>
      <c r="M6" s="196"/>
      <c r="N6" s="89" t="s">
        <v>5</v>
      </c>
      <c r="O6" s="89" t="s">
        <v>6</v>
      </c>
      <c r="P6" s="156"/>
      <c r="Q6" s="191"/>
      <c r="R6" s="191"/>
      <c r="S6" s="77"/>
      <c r="T6" s="77"/>
      <c r="U6" s="16"/>
      <c r="V6" s="191"/>
      <c r="W6" s="191"/>
      <c r="X6" s="77"/>
      <c r="Y6" s="77"/>
      <c r="Z6" s="77"/>
      <c r="AA6" s="191"/>
      <c r="AB6" s="191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13" t="s">
        <v>27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15" t="s">
        <v>79</v>
      </c>
      <c r="F8" s="216"/>
      <c r="G8" s="216"/>
      <c r="H8" s="216"/>
      <c r="I8" s="216"/>
      <c r="J8" s="216"/>
      <c r="K8" s="216"/>
      <c r="L8" s="216"/>
      <c r="M8" s="216"/>
      <c r="N8" s="216"/>
      <c r="O8" s="217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2" t="s">
        <v>29</v>
      </c>
      <c r="C10" s="193"/>
      <c r="D10" s="193"/>
      <c r="E10" s="194"/>
      <c r="F10" s="29"/>
      <c r="G10" s="192" t="s">
        <v>147</v>
      </c>
      <c r="H10" s="193"/>
      <c r="I10" s="193"/>
      <c r="J10" s="194"/>
      <c r="K10" s="30"/>
      <c r="L10" s="192" t="s">
        <v>91</v>
      </c>
      <c r="M10" s="193"/>
      <c r="N10" s="193"/>
      <c r="O10" s="194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9" t="s">
        <v>134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9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9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9" t="s">
        <v>137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9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9" t="s">
        <v>137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9" t="s">
        <v>145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9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2" t="s">
        <v>52</v>
      </c>
      <c r="C15" s="193"/>
      <c r="D15" s="193"/>
      <c r="E15" s="194"/>
      <c r="F15" s="27"/>
      <c r="G15" s="192" t="s">
        <v>148</v>
      </c>
      <c r="H15" s="193"/>
      <c r="I15" s="193"/>
      <c r="J15" s="194"/>
      <c r="K15" s="32"/>
      <c r="L15" s="192" t="s">
        <v>146</v>
      </c>
      <c r="M15" s="193"/>
      <c r="N15" s="193"/>
      <c r="O15" s="194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9" t="s">
        <v>137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9" t="s">
        <v>145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9" t="s">
        <v>137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9" t="s">
        <v>134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9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9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9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9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18" t="s">
        <v>84</v>
      </c>
      <c r="F20" s="219"/>
      <c r="G20" s="219"/>
      <c r="H20" s="219"/>
      <c r="I20" s="219"/>
      <c r="J20" s="219"/>
      <c r="K20" s="219"/>
      <c r="L20" s="219"/>
      <c r="M20" s="219"/>
      <c r="N20" s="219"/>
      <c r="O20" s="220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5">
        <v>3</v>
      </c>
      <c r="C39" s="165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5"/>
      <c r="C40" s="165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5"/>
      <c r="C41" s="165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5" t="s">
        <v>4</v>
      </c>
      <c r="C44" s="196"/>
      <c r="D44" s="53" t="s">
        <v>5</v>
      </c>
      <c r="E44" s="89" t="s">
        <v>6</v>
      </c>
      <c r="F44" s="19"/>
      <c r="G44" s="195" t="s">
        <v>4</v>
      </c>
      <c r="H44" s="196"/>
      <c r="I44" s="13" t="s">
        <v>5</v>
      </c>
      <c r="J44" s="89" t="s">
        <v>6</v>
      </c>
      <c r="L44" s="195" t="s">
        <v>4</v>
      </c>
      <c r="M44" s="196"/>
      <c r="N44" s="13" t="s">
        <v>5</v>
      </c>
      <c r="O44" s="89" t="s">
        <v>6</v>
      </c>
      <c r="P44" s="19"/>
      <c r="Q44" s="195" t="s">
        <v>4</v>
      </c>
      <c r="R44" s="196"/>
      <c r="S44" s="13" t="s">
        <v>5</v>
      </c>
      <c r="T44" s="89" t="s">
        <v>6</v>
      </c>
      <c r="V44" s="195" t="s">
        <v>4</v>
      </c>
      <c r="W44" s="196"/>
      <c r="X44" s="13" t="s">
        <v>5</v>
      </c>
      <c r="Y44" s="89" t="s">
        <v>6</v>
      </c>
      <c r="Z44" s="77"/>
      <c r="AA44" s="195" t="s">
        <v>4</v>
      </c>
      <c r="AB44" s="196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6" t="s">
        <v>27</v>
      </c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8"/>
      <c r="Z45" s="152"/>
      <c r="AA45" s="152"/>
      <c r="AB45" s="152"/>
      <c r="AC45" s="152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9" t="s">
        <v>79</v>
      </c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1"/>
      <c r="Z46" s="153"/>
      <c r="AA46" s="153"/>
      <c r="AB46" s="153"/>
      <c r="AC46" s="153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88" t="s">
        <v>29</v>
      </c>
      <c r="C49" s="189"/>
      <c r="D49" s="189"/>
      <c r="E49" s="190"/>
      <c r="F49" s="29"/>
      <c r="G49" s="188" t="s">
        <v>52</v>
      </c>
      <c r="H49" s="189"/>
      <c r="I49" s="189"/>
      <c r="J49" s="190"/>
      <c r="K49" s="30"/>
      <c r="L49" s="188" t="s">
        <v>30</v>
      </c>
      <c r="M49" s="189"/>
      <c r="N49" s="189"/>
      <c r="O49" s="190"/>
      <c r="P49" s="29"/>
      <c r="Q49" s="188" t="s">
        <v>50</v>
      </c>
      <c r="R49" s="189"/>
      <c r="S49" s="189"/>
      <c r="T49" s="190"/>
      <c r="V49" s="188" t="s">
        <v>91</v>
      </c>
      <c r="W49" s="189"/>
      <c r="X49" s="189"/>
      <c r="Y49" s="190"/>
      <c r="Z49" s="29"/>
      <c r="AA49" s="188" t="s">
        <v>91</v>
      </c>
      <c r="AB49" s="189"/>
      <c r="AC49" s="189"/>
      <c r="AD49" s="190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54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54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54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2" t="s">
        <v>11</v>
      </c>
      <c r="F54" s="202"/>
      <c r="G54" s="202"/>
      <c r="H54" s="202"/>
      <c r="I54" s="202"/>
      <c r="J54" s="202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199" t="s">
        <v>84</v>
      </c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1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7" t="s">
        <v>88</v>
      </c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5">
        <v>3</v>
      </c>
      <c r="C68" s="165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5"/>
      <c r="C69" s="165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5"/>
      <c r="C70" s="165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04" t="s">
        <v>4</v>
      </c>
      <c r="C73" s="204"/>
      <c r="D73" s="53" t="s">
        <v>5</v>
      </c>
      <c r="E73" s="89" t="s">
        <v>6</v>
      </c>
      <c r="F73" s="19"/>
      <c r="G73" s="197" t="s">
        <v>4</v>
      </c>
      <c r="H73" s="198"/>
      <c r="I73" s="13" t="s">
        <v>5</v>
      </c>
      <c r="J73" s="89" t="s">
        <v>6</v>
      </c>
      <c r="L73" s="205" t="s">
        <v>4</v>
      </c>
      <c r="M73" s="205"/>
      <c r="N73" s="13" t="s">
        <v>5</v>
      </c>
      <c r="O73" s="89" t="s">
        <v>6</v>
      </c>
      <c r="P73" s="19"/>
      <c r="Q73" s="197" t="s">
        <v>4</v>
      </c>
      <c r="R73" s="198"/>
      <c r="S73" s="13" t="s">
        <v>5</v>
      </c>
      <c r="T73" s="89" t="s">
        <v>6</v>
      </c>
      <c r="V73" s="197" t="s">
        <v>4</v>
      </c>
      <c r="W73" s="198"/>
      <c r="X73" s="13" t="s">
        <v>5</v>
      </c>
      <c r="Y73" s="89" t="s">
        <v>6</v>
      </c>
      <c r="Z73" s="77"/>
      <c r="AA73" s="197" t="s">
        <v>4</v>
      </c>
      <c r="AB73" s="19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3" t="s">
        <v>27</v>
      </c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152"/>
      <c r="AA74" s="152"/>
      <c r="AB74" s="152"/>
      <c r="AC74" s="152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3" t="s">
        <v>28</v>
      </c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152"/>
      <c r="AA75" s="152"/>
      <c r="AB75" s="152"/>
      <c r="AC75" s="152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88" t="s">
        <v>29</v>
      </c>
      <c r="C78" s="189"/>
      <c r="D78" s="189"/>
      <c r="E78" s="190"/>
      <c r="F78" s="29"/>
      <c r="G78" s="188" t="s">
        <v>52</v>
      </c>
      <c r="H78" s="189"/>
      <c r="I78" s="189"/>
      <c r="J78" s="190"/>
      <c r="K78" s="30"/>
      <c r="L78" s="188" t="s">
        <v>30</v>
      </c>
      <c r="M78" s="189"/>
      <c r="N78" s="189"/>
      <c r="O78" s="190"/>
      <c r="P78" s="29"/>
      <c r="Q78" s="188" t="s">
        <v>50</v>
      </c>
      <c r="R78" s="189"/>
      <c r="S78" s="189"/>
      <c r="T78" s="190"/>
      <c r="U78" s="21"/>
      <c r="V78" s="188" t="s">
        <v>51</v>
      </c>
      <c r="W78" s="189"/>
      <c r="X78" s="189"/>
      <c r="Y78" s="190"/>
      <c r="Z78" s="29"/>
      <c r="AA78" s="188" t="s">
        <v>51</v>
      </c>
      <c r="AB78" s="189"/>
      <c r="AC78" s="189"/>
      <c r="AD78" s="190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54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54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54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7" t="s">
        <v>24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>
      <selection sqref="A1:J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153</v>
      </c>
      <c r="B1" s="10"/>
      <c r="C1" s="10"/>
    </row>
    <row r="2" spans="1:24" customFormat="1" x14ac:dyDescent="0.3">
      <c r="A2" s="16"/>
      <c r="B2" s="165">
        <v>4</v>
      </c>
      <c r="C2" s="165"/>
      <c r="E2" s="134" t="s">
        <v>140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5"/>
      <c r="C3" s="165"/>
      <c r="E3" s="135" t="s">
        <v>131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5"/>
      <c r="C4" s="165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4" t="s">
        <v>4</v>
      </c>
      <c r="C6" s="204"/>
      <c r="D6" s="53" t="s">
        <v>5</v>
      </c>
      <c r="E6" s="55" t="s">
        <v>6</v>
      </c>
      <c r="F6" s="19"/>
      <c r="G6" s="195" t="s">
        <v>4</v>
      </c>
      <c r="H6" s="196"/>
      <c r="I6" s="53" t="s">
        <v>5</v>
      </c>
      <c r="J6" s="55" t="s">
        <v>6</v>
      </c>
      <c r="K6" s="16"/>
      <c r="L6" s="191"/>
      <c r="M6" s="191"/>
      <c r="N6" s="78"/>
      <c r="O6" s="77"/>
      <c r="P6" s="77"/>
      <c r="Q6" s="191"/>
      <c r="R6" s="191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36" t="s">
        <v>29</v>
      </c>
      <c r="C8" s="237"/>
      <c r="D8" s="237"/>
      <c r="E8" s="238"/>
      <c r="F8" s="20"/>
      <c r="G8" s="236" t="s">
        <v>52</v>
      </c>
      <c r="H8" s="237"/>
      <c r="I8" s="237"/>
      <c r="J8" s="238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39" t="s">
        <v>89</v>
      </c>
      <c r="F9" s="27"/>
      <c r="G9" s="230">
        <v>0.41666666666666669</v>
      </c>
      <c r="H9" s="230">
        <v>0.5</v>
      </c>
      <c r="I9" s="222">
        <v>45</v>
      </c>
      <c r="J9" s="241" t="s">
        <v>134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39" t="s">
        <v>60</v>
      </c>
      <c r="F10" s="27"/>
      <c r="G10" s="231"/>
      <c r="H10" s="231"/>
      <c r="I10" s="222"/>
      <c r="J10" s="241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39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39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36" t="s">
        <v>30</v>
      </c>
      <c r="C13" s="237"/>
      <c r="D13" s="237"/>
      <c r="E13" s="238"/>
      <c r="F13" s="27"/>
      <c r="G13" s="236" t="s">
        <v>37</v>
      </c>
      <c r="H13" s="237"/>
      <c r="I13" s="237"/>
      <c r="J13" s="238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39" t="s">
        <v>60</v>
      </c>
      <c r="F14" s="27"/>
      <c r="G14" s="230">
        <v>0.41666666666666669</v>
      </c>
      <c r="H14" s="230">
        <v>0.5</v>
      </c>
      <c r="I14" s="232">
        <v>55</v>
      </c>
      <c r="J14" s="239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39" t="s">
        <v>62</v>
      </c>
      <c r="F15" s="27"/>
      <c r="G15" s="231"/>
      <c r="H15" s="231"/>
      <c r="I15" s="233"/>
      <c r="J15" s="240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39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39" t="s">
        <v>134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218" t="s">
        <v>84</v>
      </c>
      <c r="F18" s="219"/>
      <c r="G18" s="219"/>
      <c r="H18" s="219"/>
      <c r="I18" s="219"/>
      <c r="J18" s="220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5">
        <v>4</v>
      </c>
      <c r="C39" s="165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5"/>
      <c r="C40" s="165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5"/>
      <c r="C41" s="165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204" t="s">
        <v>4</v>
      </c>
      <c r="C43" s="204"/>
      <c r="D43" s="53" t="s">
        <v>5</v>
      </c>
      <c r="E43" s="55" t="s">
        <v>6</v>
      </c>
      <c r="F43" s="19"/>
      <c r="G43" s="195" t="s">
        <v>4</v>
      </c>
      <c r="H43" s="196"/>
      <c r="I43" s="53" t="s">
        <v>5</v>
      </c>
      <c r="J43" s="55" t="s">
        <v>6</v>
      </c>
      <c r="L43" s="204" t="s">
        <v>4</v>
      </c>
      <c r="M43" s="204"/>
      <c r="N43" s="53" t="s">
        <v>5</v>
      </c>
      <c r="O43" s="55" t="s">
        <v>6</v>
      </c>
      <c r="P43" s="19"/>
      <c r="Q43" s="195" t="s">
        <v>4</v>
      </c>
      <c r="R43" s="196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6" t="s">
        <v>49</v>
      </c>
      <c r="J45" s="226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7" t="s">
        <v>29</v>
      </c>
      <c r="C46" s="228"/>
      <c r="D46" s="228"/>
      <c r="E46" s="229"/>
      <c r="F46" s="20"/>
      <c r="G46" s="227" t="s">
        <v>52</v>
      </c>
      <c r="H46" s="228"/>
      <c r="I46" s="228"/>
      <c r="J46" s="229"/>
      <c r="L46" s="227" t="s">
        <v>30</v>
      </c>
      <c r="M46" s="228"/>
      <c r="N46" s="228"/>
      <c r="O46" s="229"/>
      <c r="P46" s="20"/>
      <c r="Q46" s="227" t="s">
        <v>37</v>
      </c>
      <c r="R46" s="228"/>
      <c r="S46" s="228"/>
      <c r="T46" s="229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30">
        <v>0.41666666666666669</v>
      </c>
      <c r="H47" s="230">
        <v>0.5</v>
      </c>
      <c r="I47" s="222">
        <v>45</v>
      </c>
      <c r="J47" s="223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30">
        <v>0.41666666666666669</v>
      </c>
      <c r="R47" s="230">
        <v>0.5</v>
      </c>
      <c r="S47" s="232">
        <v>55</v>
      </c>
      <c r="T47" s="234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31"/>
      <c r="H48" s="231"/>
      <c r="I48" s="222"/>
      <c r="J48" s="223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31"/>
      <c r="R48" s="231"/>
      <c r="S48" s="233"/>
      <c r="T48" s="235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202" t="s">
        <v>11</v>
      </c>
      <c r="E51" s="202"/>
      <c r="F51" s="202"/>
      <c r="G51" s="202"/>
      <c r="H51" s="202"/>
      <c r="I51" s="202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199" t="s">
        <v>84</v>
      </c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1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7" t="s">
        <v>88</v>
      </c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5">
        <v>4</v>
      </c>
      <c r="C64" s="165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5"/>
      <c r="C65" s="165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5"/>
      <c r="C66" s="165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204" t="s">
        <v>4</v>
      </c>
      <c r="C68" s="204"/>
      <c r="D68" s="53" t="s">
        <v>5</v>
      </c>
      <c r="E68" s="55" t="s">
        <v>6</v>
      </c>
      <c r="F68" s="19"/>
      <c r="G68" s="195" t="s">
        <v>4</v>
      </c>
      <c r="H68" s="196"/>
      <c r="I68" s="53" t="s">
        <v>5</v>
      </c>
      <c r="J68" s="55" t="s">
        <v>6</v>
      </c>
      <c r="L68" s="204" t="s">
        <v>4</v>
      </c>
      <c r="M68" s="204"/>
      <c r="N68" s="53" t="s">
        <v>5</v>
      </c>
      <c r="O68" s="55" t="s">
        <v>6</v>
      </c>
      <c r="P68" s="19"/>
      <c r="Q68" s="195" t="s">
        <v>4</v>
      </c>
      <c r="R68" s="196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6" t="s">
        <v>49</v>
      </c>
      <c r="J70" s="226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7" t="s">
        <v>29</v>
      </c>
      <c r="C71" s="228"/>
      <c r="D71" s="228"/>
      <c r="E71" s="229"/>
      <c r="F71" s="20"/>
      <c r="G71" s="227" t="s">
        <v>52</v>
      </c>
      <c r="H71" s="228"/>
      <c r="I71" s="228"/>
      <c r="J71" s="229"/>
      <c r="K71" s="21"/>
      <c r="L71" s="227" t="s">
        <v>30</v>
      </c>
      <c r="M71" s="228"/>
      <c r="N71" s="228"/>
      <c r="O71" s="229"/>
      <c r="P71" s="20"/>
      <c r="Q71" s="227" t="s">
        <v>37</v>
      </c>
      <c r="R71" s="228"/>
      <c r="S71" s="228"/>
      <c r="T71" s="229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24">
        <v>0.4236111111111111</v>
      </c>
      <c r="H72" s="224">
        <v>0.51388888888888895</v>
      </c>
      <c r="I72" s="222">
        <v>45</v>
      </c>
      <c r="J72" s="223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25"/>
      <c r="H73" s="225"/>
      <c r="I73" s="222"/>
      <c r="J73" s="223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21">
        <v>0.46180555555555558</v>
      </c>
      <c r="R73" s="221">
        <v>5.2083333333333336E-2</v>
      </c>
      <c r="S73" s="222">
        <v>45</v>
      </c>
      <c r="T73" s="223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21"/>
      <c r="R74" s="221"/>
      <c r="S74" s="222"/>
      <c r="T74" s="223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7" t="s">
        <v>24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  <mergeCell ref="B2:C4"/>
    <mergeCell ref="B6:C6"/>
    <mergeCell ref="G6:H6"/>
    <mergeCell ref="L6:M6"/>
    <mergeCell ref="Q6:R6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B64:C66"/>
    <mergeCell ref="B68:C68"/>
    <mergeCell ref="G68:H68"/>
    <mergeCell ref="L68:M68"/>
    <mergeCell ref="Q68:R68"/>
    <mergeCell ref="I70:J70"/>
    <mergeCell ref="B71:E71"/>
    <mergeCell ref="G71:J71"/>
    <mergeCell ref="L71:O71"/>
    <mergeCell ref="Q71:T71"/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</mergeCells>
  <pageMargins left="0.7" right="0.7" top="0.75" bottom="0.75" header="0.3" footer="0.3"/>
  <pageSetup fitToWidth="0" orientation="landscape" r:id="rId1"/>
  <rowBreaks count="1" manualBreakCount="1">
    <brk id="30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zoomScale="150" zoomScaleNormal="150" workbookViewId="0">
      <selection sqref="A1:F17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153</v>
      </c>
    </row>
    <row r="2" spans="1:10" x14ac:dyDescent="0.3">
      <c r="B2" s="165">
        <v>5</v>
      </c>
      <c r="C2" s="165"/>
      <c r="E2" s="134" t="s">
        <v>140</v>
      </c>
      <c r="G2" s="6"/>
    </row>
    <row r="3" spans="1:10" x14ac:dyDescent="0.3">
      <c r="B3" s="165"/>
      <c r="C3" s="165"/>
      <c r="E3" s="135" t="s">
        <v>131</v>
      </c>
      <c r="G3" s="6"/>
    </row>
    <row r="4" spans="1:10" x14ac:dyDescent="0.3">
      <c r="B4" s="165"/>
      <c r="C4" s="165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1" t="s">
        <v>40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0" t="s">
        <v>159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2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144</v>
      </c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9"/>
  <sheetViews>
    <sheetView showGridLines="0" zoomScaleNormal="100" workbookViewId="0">
      <selection sqref="A1:F1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153</v>
      </c>
    </row>
    <row r="2" spans="1:10" x14ac:dyDescent="0.3">
      <c r="B2" s="165">
        <v>6</v>
      </c>
      <c r="C2" s="165"/>
      <c r="E2" s="134" t="s">
        <v>140</v>
      </c>
      <c r="G2" s="6"/>
    </row>
    <row r="3" spans="1:10" x14ac:dyDescent="0.3">
      <c r="B3" s="165"/>
      <c r="C3" s="165"/>
      <c r="E3" s="135" t="s">
        <v>131</v>
      </c>
      <c r="G3" s="6"/>
    </row>
    <row r="4" spans="1:10" x14ac:dyDescent="0.3">
      <c r="B4" s="165"/>
      <c r="C4" s="165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1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2" t="s">
        <v>138</v>
      </c>
      <c r="H8" t="s">
        <v>100</v>
      </c>
    </row>
    <row r="9" spans="1:10" x14ac:dyDescent="0.3">
      <c r="B9" s="82">
        <f t="shared" ref="B9:B12" si="0">B8+TIME(0,D8,0)</f>
        <v>10.430555555555555</v>
      </c>
      <c r="C9" s="82">
        <f t="shared" ref="C9:C12" si="1">C8+TIME(0,D8,0)</f>
        <v>12.513888888888889</v>
      </c>
      <c r="D9" s="99">
        <v>10</v>
      </c>
      <c r="E9" s="140" t="s">
        <v>94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37">
        <v>30</v>
      </c>
      <c r="E10" s="140" t="s">
        <v>158</v>
      </c>
      <c r="H10" t="s">
        <v>101</v>
      </c>
      <c r="I10" t="s">
        <v>101</v>
      </c>
      <c r="J10">
        <f>SUMIF(H$7:H$12,"=P",D$7:D$12)</f>
        <v>70</v>
      </c>
    </row>
    <row r="11" spans="1:10" ht="25.8" customHeight="1" x14ac:dyDescent="0.3">
      <c r="B11" s="82">
        <f t="shared" si="0"/>
        <v>10.458333333333334</v>
      </c>
      <c r="C11" s="82">
        <f t="shared" si="1"/>
        <v>12.541666666666668</v>
      </c>
      <c r="D11" s="37">
        <v>40</v>
      </c>
      <c r="E11" s="140" t="s">
        <v>159</v>
      </c>
      <c r="H11" t="s">
        <v>101</v>
      </c>
      <c r="I11" t="s">
        <v>99</v>
      </c>
      <c r="J11">
        <f>SUMIF(H$7:H$12,"=T",D$7:D$12)</f>
        <v>0</v>
      </c>
    </row>
    <row r="12" spans="1:10" x14ac:dyDescent="0.3">
      <c r="B12" s="82">
        <f t="shared" si="0"/>
        <v>10.486111111111112</v>
      </c>
      <c r="C12" s="82">
        <f t="shared" si="1"/>
        <v>12.569444444444446</v>
      </c>
      <c r="D12" s="37">
        <v>10</v>
      </c>
      <c r="E12" s="142" t="s">
        <v>84</v>
      </c>
      <c r="H12" t="s">
        <v>100</v>
      </c>
      <c r="I12" t="s">
        <v>100</v>
      </c>
      <c r="J12">
        <f>SUMIF(H$7:H$12,"=A",D$7:D$12)</f>
        <v>40</v>
      </c>
    </row>
    <row r="13" spans="1:10" hidden="1" x14ac:dyDescent="0.3">
      <c r="C13" s="68" t="s">
        <v>14</v>
      </c>
      <c r="D13" s="10">
        <f>SUM(D8:D12)</f>
        <v>100</v>
      </c>
    </row>
    <row r="37" spans="1:14" x14ac:dyDescent="0.3">
      <c r="B37" s="165">
        <v>5</v>
      </c>
      <c r="C37" s="165"/>
      <c r="D37" s="2" t="s">
        <v>86</v>
      </c>
      <c r="E37" s="2"/>
      <c r="F37" s="6"/>
      <c r="G37" s="6"/>
    </row>
    <row r="38" spans="1:14" x14ac:dyDescent="0.3">
      <c r="B38" s="165"/>
      <c r="C38" s="165"/>
      <c r="D38" s="8" t="s">
        <v>87</v>
      </c>
      <c r="E38" s="8"/>
      <c r="F38" s="6"/>
      <c r="G38" s="6"/>
    </row>
    <row r="39" spans="1:14" x14ac:dyDescent="0.3">
      <c r="A39" t="s">
        <v>112</v>
      </c>
      <c r="B39" s="165"/>
      <c r="C39" s="165"/>
      <c r="D39" s="24" t="s">
        <v>2</v>
      </c>
      <c r="E39" s="24"/>
      <c r="F39" s="83"/>
      <c r="G39" s="83"/>
    </row>
    <row r="40" spans="1:14" x14ac:dyDescent="0.3">
      <c r="G40" t="s">
        <v>98</v>
      </c>
    </row>
    <row r="41" spans="1:14" x14ac:dyDescent="0.3">
      <c r="B41" s="166" t="s">
        <v>4</v>
      </c>
      <c r="C41" s="166"/>
      <c r="D41" s="53" t="s">
        <v>5</v>
      </c>
      <c r="E41" s="13" t="s">
        <v>6</v>
      </c>
    </row>
    <row r="42" spans="1:14" x14ac:dyDescent="0.3">
      <c r="B42" s="82">
        <v>10.416666666666666</v>
      </c>
      <c r="C42" s="82">
        <v>12.5</v>
      </c>
      <c r="D42" s="99">
        <v>15</v>
      </c>
      <c r="E42" s="90" t="s">
        <v>63</v>
      </c>
      <c r="G42" t="s">
        <v>100</v>
      </c>
    </row>
    <row r="43" spans="1:14" x14ac:dyDescent="0.3">
      <c r="B43" s="82">
        <f>B42+TIME(0,D42,0)</f>
        <v>10.427083333333332</v>
      </c>
      <c r="C43" s="82">
        <f>C42+TIME(0,D42,0)</f>
        <v>12.510416666666666</v>
      </c>
      <c r="D43" s="99">
        <v>10</v>
      </c>
      <c r="E43" s="38" t="s">
        <v>80</v>
      </c>
      <c r="G43" t="s">
        <v>100</v>
      </c>
    </row>
    <row r="44" spans="1:14" x14ac:dyDescent="0.3">
      <c r="A44" t="s">
        <v>113</v>
      </c>
      <c r="B44" s="82">
        <f>B43+TIME(0,D43,0)</f>
        <v>10.434027777777777</v>
      </c>
      <c r="C44" s="82">
        <f>C43+TIME(0,D43,0)</f>
        <v>12.517361111111111</v>
      </c>
      <c r="D44" s="37">
        <v>10</v>
      </c>
      <c r="E44" s="38" t="s">
        <v>94</v>
      </c>
      <c r="G44" t="s">
        <v>101</v>
      </c>
    </row>
    <row r="45" spans="1:14" ht="27" customHeight="1" x14ac:dyDescent="0.3">
      <c r="A45" t="s">
        <v>115</v>
      </c>
      <c r="B45" s="82">
        <f t="shared" ref="B45:B46" si="2">B44+TIME(0,D44,0)</f>
        <v>10.440972222222221</v>
      </c>
      <c r="C45" s="82">
        <f t="shared" ref="C45:C46" si="3">C44+TIME(0,D44,0)</f>
        <v>12.524305555555555</v>
      </c>
      <c r="D45" s="37">
        <v>65</v>
      </c>
      <c r="E45" s="50" t="s">
        <v>39</v>
      </c>
      <c r="G45" t="s">
        <v>101</v>
      </c>
      <c r="L45" s="60"/>
      <c r="M45" s="60"/>
      <c r="N45" s="60"/>
    </row>
    <row r="46" spans="1:14" x14ac:dyDescent="0.3">
      <c r="B46" s="82">
        <f t="shared" si="2"/>
        <v>10.486111111111111</v>
      </c>
      <c r="C46" s="82">
        <f t="shared" si="3"/>
        <v>12.569444444444445</v>
      </c>
      <c r="D46" s="37">
        <v>10</v>
      </c>
      <c r="E46" s="38" t="s">
        <v>84</v>
      </c>
      <c r="G46" t="s">
        <v>100</v>
      </c>
      <c r="H46" t="s">
        <v>101</v>
      </c>
      <c r="I46">
        <f ca="1">SUMIF(G$43:G$47,"=P",D$43:D$46)</f>
        <v>75</v>
      </c>
      <c r="L46" s="60"/>
      <c r="M46" s="60"/>
      <c r="N46" s="60"/>
    </row>
    <row r="47" spans="1:14" hidden="1" x14ac:dyDescent="0.3">
      <c r="C47" s="68" t="s">
        <v>14</v>
      </c>
      <c r="D47" s="10">
        <f>SUM(D43:D46)</f>
        <v>95</v>
      </c>
      <c r="H47" t="s">
        <v>101</v>
      </c>
      <c r="I47">
        <f t="shared" ref="I47" ca="1" si="4">SUMIF(G$43:G$47,"=T",D$43:D$46)</f>
        <v>0</v>
      </c>
    </row>
    <row r="48" spans="1:14" x14ac:dyDescent="0.3">
      <c r="H48" t="s">
        <v>99</v>
      </c>
      <c r="I48">
        <f ca="1">SUMIF(G$43:G$47,"=T",D$43:D$46)</f>
        <v>0</v>
      </c>
    </row>
    <row r="49" spans="1:12" ht="14.4" customHeight="1" x14ac:dyDescent="0.3">
      <c r="D49" s="167" t="s">
        <v>88</v>
      </c>
      <c r="E49" s="167"/>
      <c r="F49" s="6"/>
      <c r="H49" t="s">
        <v>100</v>
      </c>
      <c r="I49">
        <f>SUMIF(G$42:G$46,"=A",D$42:D$46)</f>
        <v>35</v>
      </c>
      <c r="J49" s="6"/>
    </row>
    <row r="51" spans="1:12" x14ac:dyDescent="0.3">
      <c r="K51" s="6"/>
      <c r="L51" s="6"/>
    </row>
    <row r="52" spans="1:12" x14ac:dyDescent="0.3">
      <c r="K52" s="6"/>
      <c r="L52" s="6"/>
    </row>
    <row r="53" spans="1:12" x14ac:dyDescent="0.3">
      <c r="J53" s="27"/>
      <c r="K53" s="28"/>
      <c r="L53" s="6"/>
    </row>
    <row r="54" spans="1:12" x14ac:dyDescent="0.3">
      <c r="K54" s="6"/>
      <c r="L54" s="6"/>
    </row>
    <row r="55" spans="1:12" x14ac:dyDescent="0.3">
      <c r="A55" t="s">
        <v>73</v>
      </c>
      <c r="K55" s="6"/>
      <c r="L55" s="6"/>
    </row>
    <row r="58" spans="1:12" x14ac:dyDescent="0.3">
      <c r="B58" s="165">
        <v>5</v>
      </c>
      <c r="C58" s="165"/>
      <c r="D58" s="2" t="s">
        <v>0</v>
      </c>
      <c r="E58" s="2"/>
    </row>
    <row r="59" spans="1:12" x14ac:dyDescent="0.3">
      <c r="B59" s="165"/>
      <c r="C59" s="165"/>
      <c r="D59" s="8" t="s">
        <v>1</v>
      </c>
      <c r="E59" s="8"/>
    </row>
    <row r="60" spans="1:12" x14ac:dyDescent="0.3">
      <c r="B60" s="165"/>
      <c r="C60" s="165"/>
      <c r="D60" s="24" t="s">
        <v>2</v>
      </c>
      <c r="E60" s="24"/>
    </row>
    <row r="62" spans="1:12" x14ac:dyDescent="0.3">
      <c r="B62" s="166" t="s">
        <v>4</v>
      </c>
      <c r="C62" s="166"/>
      <c r="D62" s="53" t="s">
        <v>5</v>
      </c>
      <c r="E62" s="13" t="s">
        <v>6</v>
      </c>
    </row>
    <row r="63" spans="1:12" x14ac:dyDescent="0.3">
      <c r="B63" s="82">
        <v>0.4236111111111111</v>
      </c>
      <c r="C63" s="82">
        <v>0.51388888888888895</v>
      </c>
      <c r="D63" s="56">
        <v>30</v>
      </c>
      <c r="E63" s="90" t="s">
        <v>63</v>
      </c>
    </row>
    <row r="64" spans="1:12" x14ac:dyDescent="0.3">
      <c r="B64" s="82">
        <v>0.44444444444444442</v>
      </c>
      <c r="C64" s="82">
        <v>0.53472222222222221</v>
      </c>
      <c r="D64" s="37">
        <v>10</v>
      </c>
      <c r="E64" s="38" t="s">
        <v>38</v>
      </c>
    </row>
    <row r="65" spans="2:5" x14ac:dyDescent="0.3">
      <c r="B65" s="82">
        <v>0.4513888888888889</v>
      </c>
      <c r="C65" s="82">
        <v>4.1666666666666664E-2</v>
      </c>
      <c r="D65" s="37">
        <v>10</v>
      </c>
      <c r="E65" s="38" t="s">
        <v>59</v>
      </c>
    </row>
    <row r="66" spans="2:5" x14ac:dyDescent="0.3">
      <c r="B66" s="82">
        <v>0.45833333333333331</v>
      </c>
      <c r="C66" s="82">
        <v>4.8611111111111112E-2</v>
      </c>
      <c r="D66" s="37">
        <v>60</v>
      </c>
      <c r="E66" s="50" t="s">
        <v>39</v>
      </c>
    </row>
    <row r="67" spans="2:5" x14ac:dyDescent="0.3">
      <c r="C67" s="68" t="s">
        <v>14</v>
      </c>
      <c r="D67" s="10">
        <f>SUM(D63:D66)</f>
        <v>110</v>
      </c>
    </row>
    <row r="69" spans="2:5" x14ac:dyDescent="0.3">
      <c r="D69" s="167" t="s">
        <v>24</v>
      </c>
      <c r="E69" s="167"/>
    </row>
  </sheetData>
  <mergeCells count="8">
    <mergeCell ref="B2:C4"/>
    <mergeCell ref="B6:C6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scale="50" orientation="landscape" r:id="rId1"/>
  <rowBreaks count="1" manualBreakCount="1">
    <brk id="23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Normal="100" workbookViewId="0">
      <selection sqref="A1:F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153</v>
      </c>
    </row>
    <row r="2" spans="1:10" x14ac:dyDescent="0.3">
      <c r="B2" s="165">
        <v>7</v>
      </c>
      <c r="C2" s="165"/>
      <c r="E2" s="134" t="s">
        <v>140</v>
      </c>
      <c r="F2" s="6"/>
      <c r="G2" s="6"/>
    </row>
    <row r="3" spans="1:10" x14ac:dyDescent="0.3">
      <c r="B3" s="165"/>
      <c r="C3" s="165"/>
      <c r="E3" s="135" t="s">
        <v>131</v>
      </c>
      <c r="F3" s="6"/>
      <c r="G3" s="6"/>
    </row>
    <row r="4" spans="1:10" x14ac:dyDescent="0.3">
      <c r="B4" s="165"/>
      <c r="C4" s="165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9"/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0" t="s">
        <v>160</v>
      </c>
      <c r="H8" s="79" t="s">
        <v>101</v>
      </c>
    </row>
    <row r="9" spans="1:10" x14ac:dyDescent="0.3">
      <c r="B9" s="82">
        <f t="shared" ref="B9:B10" si="0">B8+TIME(0,D8,0)</f>
        <v>0.46875</v>
      </c>
      <c r="C9" s="82">
        <f t="shared" ref="C9:C10" si="1">C8+TIME(0,D8,0)</f>
        <v>0.55208333333333326</v>
      </c>
      <c r="D9" s="1">
        <v>30</v>
      </c>
      <c r="E9" s="54" t="s">
        <v>42</v>
      </c>
      <c r="H9" t="s">
        <v>101</v>
      </c>
      <c r="I9" t="s">
        <v>99</v>
      </c>
      <c r="J9">
        <f>SUMIF(H7:H10,"=T",D7:D10)</f>
        <v>10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9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 t="s">
        <v>127</v>
      </c>
    </row>
    <row r="15" spans="1:10" x14ac:dyDescent="0.3">
      <c r="B15" s="51"/>
    </row>
    <row r="35" spans="1:9" x14ac:dyDescent="0.3">
      <c r="B35" s="165">
        <v>6</v>
      </c>
      <c r="C35" s="165"/>
      <c r="D35" s="2" t="s">
        <v>86</v>
      </c>
      <c r="E35" s="2"/>
      <c r="F35" s="6"/>
      <c r="G35" s="6"/>
    </row>
    <row r="36" spans="1:9" x14ac:dyDescent="0.3">
      <c r="B36" s="165"/>
      <c r="C36" s="165"/>
      <c r="D36" s="8" t="s">
        <v>87</v>
      </c>
      <c r="E36" s="8"/>
      <c r="F36" s="6"/>
      <c r="G36" s="6"/>
    </row>
    <row r="37" spans="1:9" x14ac:dyDescent="0.3">
      <c r="A37" t="s">
        <v>112</v>
      </c>
      <c r="B37" s="165"/>
      <c r="C37" s="165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66" t="s">
        <v>4</v>
      </c>
      <c r="C39" s="166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65">
        <v>6</v>
      </c>
      <c r="C56" s="165"/>
      <c r="D56" s="2" t="s">
        <v>0</v>
      </c>
      <c r="E56" s="2"/>
    </row>
    <row r="57" spans="1:5" x14ac:dyDescent="0.3">
      <c r="B57" s="165"/>
      <c r="C57" s="165"/>
      <c r="D57" s="8" t="s">
        <v>1</v>
      </c>
      <c r="E57" s="8"/>
    </row>
    <row r="58" spans="1:5" x14ac:dyDescent="0.3">
      <c r="B58" s="165"/>
      <c r="C58" s="165"/>
      <c r="D58" s="24" t="s">
        <v>2</v>
      </c>
      <c r="E58" s="24"/>
    </row>
    <row r="60" spans="1:5" x14ac:dyDescent="0.3">
      <c r="B60" s="242" t="s">
        <v>4</v>
      </c>
      <c r="C60" s="243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sqref="A1:F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153</v>
      </c>
    </row>
    <row r="2" spans="1:10" x14ac:dyDescent="0.3">
      <c r="B2" s="165">
        <v>8</v>
      </c>
      <c r="C2" s="165"/>
      <c r="E2" s="134" t="s">
        <v>140</v>
      </c>
      <c r="F2" s="6"/>
      <c r="G2" s="6"/>
    </row>
    <row r="3" spans="1:10" x14ac:dyDescent="0.3">
      <c r="B3" s="165"/>
      <c r="C3" s="165"/>
      <c r="E3" s="135" t="s">
        <v>131</v>
      </c>
      <c r="F3" s="6"/>
      <c r="G3" s="6"/>
    </row>
    <row r="4" spans="1:10" x14ac:dyDescent="0.3">
      <c r="B4" s="165"/>
      <c r="C4" s="165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3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0" t="s">
        <v>141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0" t="s">
        <v>143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3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4"/>
      <c r="E13" s="244"/>
      <c r="F13" s="6"/>
      <c r="J13" s="6"/>
    </row>
    <row r="38" spans="1:10" x14ac:dyDescent="0.3">
      <c r="B38" s="165">
        <v>7</v>
      </c>
      <c r="C38" s="165"/>
      <c r="D38" s="2" t="s">
        <v>86</v>
      </c>
      <c r="E38" s="2"/>
      <c r="F38" s="6"/>
      <c r="G38" s="6"/>
    </row>
    <row r="39" spans="1:10" x14ac:dyDescent="0.3">
      <c r="B39" s="165"/>
      <c r="C39" s="165"/>
      <c r="D39" s="8" t="s">
        <v>87</v>
      </c>
      <c r="E39" s="8"/>
      <c r="F39" s="6"/>
      <c r="G39" s="6"/>
    </row>
    <row r="40" spans="1:10" x14ac:dyDescent="0.3">
      <c r="A40" t="s">
        <v>112</v>
      </c>
      <c r="B40" s="165"/>
      <c r="C40" s="165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6" t="s">
        <v>4</v>
      </c>
      <c r="C42" s="166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5"/>
      <c r="E48" s="245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5">
        <v>7</v>
      </c>
      <c r="C56" s="165"/>
      <c r="D56" s="2" t="s">
        <v>0</v>
      </c>
      <c r="E56" s="2"/>
    </row>
    <row r="57" spans="1:9" x14ac:dyDescent="0.3">
      <c r="B57" s="165"/>
      <c r="C57" s="165"/>
      <c r="D57" s="8" t="s">
        <v>1</v>
      </c>
      <c r="E57" s="8"/>
    </row>
    <row r="58" spans="1:9" x14ac:dyDescent="0.3">
      <c r="B58" s="165"/>
      <c r="C58" s="165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6" t="s">
        <v>4</v>
      </c>
      <c r="C60" s="166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5"/>
      <c r="E65" s="245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4"/>
  <sheetViews>
    <sheetView showGridLines="0" zoomScaleNormal="100" workbookViewId="0">
      <selection sqref="A1:J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153</v>
      </c>
      <c r="G1"/>
      <c r="H1"/>
    </row>
    <row r="2" spans="1:14" x14ac:dyDescent="0.3">
      <c r="B2" s="165">
        <v>9</v>
      </c>
      <c r="C2" s="165"/>
      <c r="E2" s="134" t="s">
        <v>140</v>
      </c>
      <c r="F2" s="6"/>
      <c r="G2" s="6"/>
      <c r="H2"/>
    </row>
    <row r="3" spans="1:14" x14ac:dyDescent="0.3">
      <c r="B3" s="165"/>
      <c r="C3" s="165"/>
      <c r="E3" s="135" t="s">
        <v>131</v>
      </c>
      <c r="F3" s="6"/>
      <c r="G3" s="6"/>
      <c r="H3"/>
    </row>
    <row r="4" spans="1:14" x14ac:dyDescent="0.3">
      <c r="B4" s="165"/>
      <c r="C4" s="165"/>
      <c r="D4" s="69"/>
      <c r="E4" s="69"/>
      <c r="F4" s="83"/>
      <c r="G4" s="83"/>
      <c r="H4"/>
    </row>
    <row r="6" spans="1:14" x14ac:dyDescent="0.3">
      <c r="B6" s="166" t="s">
        <v>4</v>
      </c>
      <c r="C6" s="166"/>
      <c r="D6" s="53" t="s">
        <v>5</v>
      </c>
      <c r="E6" s="13" t="s">
        <v>6</v>
      </c>
      <c r="F6" s="12"/>
      <c r="G6" s="242" t="s">
        <v>4</v>
      </c>
      <c r="H6" s="243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36" t="s">
        <v>43</v>
      </c>
      <c r="C8" s="237"/>
      <c r="D8" s="237"/>
      <c r="E8" s="238"/>
      <c r="F8" s="10"/>
      <c r="G8" s="236" t="s">
        <v>44</v>
      </c>
      <c r="H8" s="237"/>
      <c r="I8" s="237"/>
      <c r="J8" s="238"/>
    </row>
    <row r="9" spans="1:14" x14ac:dyDescent="0.3">
      <c r="B9" s="162">
        <v>0.41666666666666669</v>
      </c>
      <c r="C9" s="162">
        <v>0.5</v>
      </c>
      <c r="D9" s="1">
        <v>10</v>
      </c>
      <c r="E9" s="218" t="s">
        <v>162</v>
      </c>
      <c r="F9" s="219"/>
      <c r="G9" s="219"/>
      <c r="H9" s="219"/>
      <c r="I9" s="219"/>
      <c r="J9" s="220"/>
    </row>
    <row r="10" spans="1:14" x14ac:dyDescent="0.3">
      <c r="B10" s="123"/>
      <c r="C10" s="123"/>
      <c r="D10" s="11"/>
      <c r="E10" s="11"/>
      <c r="F10" s="11"/>
      <c r="G10" s="92"/>
      <c r="H10" s="92"/>
      <c r="I10" s="92"/>
      <c r="J10" s="11"/>
    </row>
    <row r="11" spans="1:14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9" t="s">
        <v>149</v>
      </c>
      <c r="F11" s="16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9" t="s">
        <v>161</v>
      </c>
      <c r="L11" t="s">
        <v>101</v>
      </c>
      <c r="M11" t="s">
        <v>101</v>
      </c>
      <c r="N11">
        <f ca="1">SUMIF(L$43:L$50,"=p",D$43:D$49)</f>
        <v>90</v>
      </c>
    </row>
    <row r="12" spans="1:14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9" t="s">
        <v>83</v>
      </c>
      <c r="F12" s="16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9" t="s">
        <v>83</v>
      </c>
      <c r="M12" t="s">
        <v>99</v>
      </c>
      <c r="N12">
        <f ca="1">SUMIF(L$43:L$50,"=T",D$43:D$49)</f>
        <v>15</v>
      </c>
    </row>
    <row r="13" spans="1:14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9" t="s">
        <v>161</v>
      </c>
      <c r="F13" s="16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40" t="s">
        <v>149</v>
      </c>
      <c r="L13" t="s">
        <v>101</v>
      </c>
      <c r="M13" t="s">
        <v>100</v>
      </c>
      <c r="N13">
        <f ca="1">SUMIF(L$43:L$50,"=A",D$43:D$49)</f>
        <v>5</v>
      </c>
    </row>
    <row r="14" spans="1:14" x14ac:dyDescent="0.3">
      <c r="B14" s="123"/>
      <c r="C14" s="123"/>
      <c r="D14" s="11"/>
      <c r="E14" s="11"/>
      <c r="F14" s="10"/>
      <c r="G14" s="163"/>
      <c r="H14" s="163"/>
      <c r="I14" s="124"/>
      <c r="J14" s="164"/>
    </row>
    <row r="15" spans="1:14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4" x14ac:dyDescent="0.3">
      <c r="E16" s="180"/>
      <c r="F16" s="180"/>
      <c r="G16" s="180"/>
      <c r="H16" s="180"/>
      <c r="I16" s="180"/>
      <c r="J16" s="180"/>
    </row>
    <row r="17" spans="4:8" x14ac:dyDescent="0.3">
      <c r="E17" t="s">
        <v>25</v>
      </c>
    </row>
    <row r="18" spans="4:8" x14ac:dyDescent="0.3">
      <c r="E18" t="s">
        <v>26</v>
      </c>
    </row>
    <row r="19" spans="4:8" x14ac:dyDescent="0.3">
      <c r="G19"/>
      <c r="H19"/>
    </row>
    <row r="20" spans="4:8" x14ac:dyDescent="0.3">
      <c r="D20" t="s">
        <v>166</v>
      </c>
      <c r="G20"/>
      <c r="H20"/>
    </row>
    <row r="21" spans="4:8" x14ac:dyDescent="0.3">
      <c r="G21"/>
      <c r="H21"/>
    </row>
    <row r="22" spans="4:8" x14ac:dyDescent="0.3">
      <c r="G22"/>
      <c r="H22"/>
    </row>
    <row r="23" spans="4:8" x14ac:dyDescent="0.3">
      <c r="G23"/>
      <c r="H23"/>
    </row>
    <row r="24" spans="4:8" x14ac:dyDescent="0.3">
      <c r="G24"/>
      <c r="H24"/>
    </row>
    <row r="25" spans="4:8" x14ac:dyDescent="0.3">
      <c r="G25"/>
      <c r="H25"/>
    </row>
    <row r="26" spans="4:8" x14ac:dyDescent="0.3">
      <c r="G26"/>
      <c r="H26"/>
    </row>
    <row r="27" spans="4:8" x14ac:dyDescent="0.3">
      <c r="G27"/>
      <c r="H27"/>
    </row>
    <row r="28" spans="4:8" x14ac:dyDescent="0.3">
      <c r="G28"/>
      <c r="H28"/>
    </row>
    <row r="29" spans="4:8" x14ac:dyDescent="0.3">
      <c r="G29"/>
      <c r="H29"/>
    </row>
    <row r="30" spans="4:8" x14ac:dyDescent="0.3">
      <c r="G30"/>
      <c r="H30"/>
    </row>
    <row r="31" spans="4:8" x14ac:dyDescent="0.3">
      <c r="G31"/>
      <c r="H31"/>
    </row>
    <row r="32" spans="4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5">
        <v>8</v>
      </c>
      <c r="C36" s="165"/>
      <c r="D36" s="2" t="s">
        <v>86</v>
      </c>
      <c r="E36" s="2"/>
      <c r="F36" s="6"/>
      <c r="G36" s="6"/>
      <c r="H36"/>
    </row>
    <row r="37" spans="2:14" x14ac:dyDescent="0.3">
      <c r="B37" s="165"/>
      <c r="C37" s="165"/>
      <c r="D37" s="8" t="s">
        <v>87</v>
      </c>
      <c r="E37" s="8"/>
      <c r="F37" s="6"/>
      <c r="G37" s="6"/>
      <c r="H37"/>
    </row>
    <row r="38" spans="2:14" x14ac:dyDescent="0.3">
      <c r="B38" s="165"/>
      <c r="C38" s="165"/>
      <c r="D38" s="24" t="s">
        <v>2</v>
      </c>
      <c r="E38" s="24"/>
      <c r="F38" s="83"/>
      <c r="G38" s="83"/>
      <c r="H38"/>
    </row>
    <row r="40" spans="2:14" x14ac:dyDescent="0.3">
      <c r="B40" s="166" t="s">
        <v>4</v>
      </c>
      <c r="C40" s="166"/>
      <c r="D40" s="53" t="s">
        <v>5</v>
      </c>
      <c r="E40" s="13" t="s">
        <v>6</v>
      </c>
      <c r="F40" s="12"/>
      <c r="G40" s="242" t="s">
        <v>4</v>
      </c>
      <c r="H40" s="243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9" t="s">
        <v>43</v>
      </c>
      <c r="C42" s="250"/>
      <c r="D42" s="250"/>
      <c r="E42" s="251"/>
      <c r="F42" s="10"/>
      <c r="G42" s="249" t="s">
        <v>44</v>
      </c>
      <c r="H42" s="250"/>
      <c r="I42" s="250"/>
      <c r="J42" s="251"/>
    </row>
    <row r="43" spans="2:14" x14ac:dyDescent="0.3">
      <c r="B43" s="230">
        <v>0.41666666666666669</v>
      </c>
      <c r="C43" s="230">
        <v>0.5</v>
      </c>
      <c r="D43" s="252">
        <v>45</v>
      </c>
      <c r="E43" s="254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31"/>
      <c r="C44" s="231"/>
      <c r="D44" s="253"/>
      <c r="E44" s="255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24">
        <f>G44+TIME(0,I44,0)</f>
        <v>0.44791666666666669</v>
      </c>
      <c r="H45" s="224">
        <f>H44+TIME(0,I44,0)</f>
        <v>0.53125</v>
      </c>
      <c r="I45" s="256">
        <v>45</v>
      </c>
      <c r="J45" s="254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25"/>
      <c r="H46" s="225"/>
      <c r="I46" s="256"/>
      <c r="J46" s="255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6" t="s">
        <v>64</v>
      </c>
      <c r="F48" s="247"/>
      <c r="G48" s="247"/>
      <c r="H48" s="247"/>
      <c r="I48" s="247"/>
      <c r="J48" s="248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199" t="s">
        <v>84</v>
      </c>
      <c r="F49" s="200"/>
      <c r="G49" s="200"/>
      <c r="H49" s="200"/>
      <c r="I49" s="200"/>
      <c r="J49" s="201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0"/>
      <c r="F51" s="180"/>
      <c r="G51" s="180"/>
      <c r="H51" s="180"/>
      <c r="I51" s="180"/>
      <c r="J51" s="180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5">
        <v>8</v>
      </c>
      <c r="C60" s="165"/>
      <c r="D60" s="2" t="s">
        <v>0</v>
      </c>
      <c r="E60" s="2"/>
      <c r="F60" s="6"/>
      <c r="G60" s="6"/>
      <c r="H60"/>
    </row>
    <row r="61" spans="1:12" x14ac:dyDescent="0.3">
      <c r="B61" s="165"/>
      <c r="C61" s="165"/>
      <c r="D61" s="8" t="s">
        <v>1</v>
      </c>
      <c r="E61" s="8"/>
      <c r="F61" s="6"/>
      <c r="G61" s="6"/>
      <c r="H61"/>
    </row>
    <row r="62" spans="1:12" x14ac:dyDescent="0.3">
      <c r="B62" s="165"/>
      <c r="C62" s="165"/>
      <c r="D62" s="24" t="s">
        <v>2</v>
      </c>
      <c r="E62" s="24"/>
      <c r="F62" s="83"/>
      <c r="G62" s="83"/>
      <c r="H62"/>
    </row>
    <row r="64" spans="1:12" x14ac:dyDescent="0.3">
      <c r="B64" s="166" t="s">
        <v>4</v>
      </c>
      <c r="C64" s="166"/>
      <c r="D64" s="53" t="s">
        <v>5</v>
      </c>
      <c r="E64" s="13" t="s">
        <v>6</v>
      </c>
      <c r="F64" s="12"/>
      <c r="G64" s="242" t="s">
        <v>4</v>
      </c>
      <c r="H64" s="243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9" t="s">
        <v>43</v>
      </c>
      <c r="C66" s="250"/>
      <c r="D66" s="250"/>
      <c r="E66" s="251"/>
      <c r="F66" s="10"/>
      <c r="G66" s="249" t="s">
        <v>44</v>
      </c>
      <c r="H66" s="250"/>
      <c r="I66" s="250"/>
      <c r="J66" s="251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6" t="s">
        <v>64</v>
      </c>
      <c r="F70" s="247"/>
      <c r="G70" s="247"/>
      <c r="H70" s="247"/>
      <c r="I70" s="247"/>
      <c r="J70" s="248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0"/>
      <c r="F72" s="180"/>
      <c r="G72" s="180"/>
      <c r="H72" s="180"/>
      <c r="I72" s="180"/>
      <c r="J72" s="180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0">
    <mergeCell ref="H45:H46"/>
    <mergeCell ref="I45:I46"/>
    <mergeCell ref="J45:J46"/>
    <mergeCell ref="B2:C4"/>
    <mergeCell ref="B6:C6"/>
    <mergeCell ref="G6:H6"/>
    <mergeCell ref="B8:E8"/>
    <mergeCell ref="G8:J8"/>
    <mergeCell ref="E16:J16"/>
    <mergeCell ref="B43:B44"/>
    <mergeCell ref="C43:C44"/>
    <mergeCell ref="D43:D44"/>
    <mergeCell ref="E43:E44"/>
    <mergeCell ref="G45:G46"/>
    <mergeCell ref="E9:J9"/>
    <mergeCell ref="E70:J70"/>
    <mergeCell ref="E72:J72"/>
    <mergeCell ref="B60:C62"/>
    <mergeCell ref="B64:C64"/>
    <mergeCell ref="G64:H64"/>
    <mergeCell ref="B66:E66"/>
    <mergeCell ref="G66:J66"/>
    <mergeCell ref="B36:C38"/>
    <mergeCell ref="E51:J51"/>
    <mergeCell ref="B40:C40"/>
    <mergeCell ref="G40:H40"/>
    <mergeCell ref="B42:E42"/>
    <mergeCell ref="G42:J42"/>
    <mergeCell ref="E48:J48"/>
    <mergeCell ref="E49:J49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2024-07-05T18:02:42Z</dcterms:modified>
  <cp:category/>
  <cp:contentStatus/>
</cp:coreProperties>
</file>