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931ED3A0-8D8F-40C3-B2CA-35D5F6AF082E}" xr6:coauthVersionLast="47" xr6:coauthVersionMax="47" xr10:uidLastSave="{00000000-0000-0000-0000-000000000000}"/>
  <bookViews>
    <workbookView xWindow="-108" yWindow="-108" windowWidth="23256" windowHeight="13896" activeTab="9" xr2:uid="{00000000-000D-0000-FFFF-FFFF00000000}"/>
  </bookViews>
  <sheets>
    <sheet name="DAY 1" sheetId="7" r:id="rId1"/>
    <sheet name="DAY 2" sheetId="1" r:id="rId2"/>
    <sheet name="DAY 3" sheetId="3" r:id="rId3"/>
    <sheet name="DAY 4" sheetId="9" r:id="rId4"/>
    <sheet name="DAY 5" sheetId="17" r:id="rId5"/>
    <sheet name="DAY 6" sheetId="5" r:id="rId6"/>
    <sheet name="DAY 7" sheetId="10" r:id="rId7"/>
    <sheet name="DAY 8" sheetId="11" r:id="rId8"/>
    <sheet name="DAY 9" sheetId="8" r:id="rId9"/>
    <sheet name="DAY 10" sheetId="19" r:id="rId10"/>
    <sheet name="old DAY 9" sheetId="15" r:id="rId11"/>
    <sheet name="old DAY 10" sheetId="16" r:id="rId12"/>
    <sheet name="Summary" sheetId="13" r:id="rId13"/>
  </sheets>
  <definedNames>
    <definedName name="_xlnm.Print_Area" localSheetId="0">'DAY 1'!$A$1:$J$24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7" l="1"/>
  <c r="C10" i="17"/>
  <c r="H11" i="19"/>
  <c r="H12" i="19" s="1"/>
  <c r="G11" i="19"/>
  <c r="G12" i="19" s="1"/>
  <c r="C11" i="19"/>
  <c r="C12" i="19" s="1"/>
  <c r="B11" i="19"/>
  <c r="B12" i="19" s="1"/>
  <c r="H11" i="8"/>
  <c r="G11" i="8"/>
  <c r="H12" i="8" s="1"/>
  <c r="B11" i="8"/>
  <c r="B12" i="8" s="1"/>
  <c r="B13" i="8" s="1"/>
  <c r="C11" i="8"/>
  <c r="C12" i="8" s="1"/>
  <c r="C13" i="8" s="1"/>
  <c r="B9" i="10"/>
  <c r="B10" i="10" s="1"/>
  <c r="C9" i="10"/>
  <c r="C10" i="10" s="1"/>
  <c r="I69" i="19"/>
  <c r="D69" i="19"/>
  <c r="I48" i="19"/>
  <c r="D48" i="19"/>
  <c r="N46" i="19"/>
  <c r="N45" i="19"/>
  <c r="N44" i="19"/>
  <c r="C43" i="19"/>
  <c r="C44" i="19" s="1"/>
  <c r="C46" i="19" s="1"/>
  <c r="C47" i="19" s="1"/>
  <c r="B43" i="19"/>
  <c r="B44" i="19" s="1"/>
  <c r="B46" i="19" s="1"/>
  <c r="B47" i="19" s="1"/>
  <c r="H42" i="19"/>
  <c r="H43" i="19" s="1"/>
  <c r="G42" i="19"/>
  <c r="G43" i="19" s="1"/>
  <c r="I13" i="19"/>
  <c r="D13" i="19"/>
  <c r="N12" i="19"/>
  <c r="N11" i="19"/>
  <c r="B8" i="1"/>
  <c r="B9" i="1" s="1"/>
  <c r="B10" i="1" s="1"/>
  <c r="B11" i="1" s="1"/>
  <c r="B12" i="1" s="1"/>
  <c r="B13" i="1" s="1"/>
  <c r="C8" i="1"/>
  <c r="C9" i="1" s="1"/>
  <c r="C10" i="1" s="1"/>
  <c r="C11" i="1" s="1"/>
  <c r="C12" i="1" s="1"/>
  <c r="C13" i="1" s="1"/>
  <c r="J10" i="7"/>
  <c r="C4" i="13" s="1"/>
  <c r="J9" i="7"/>
  <c r="C3" i="13" s="1"/>
  <c r="J8" i="7"/>
  <c r="C2" i="13" s="1"/>
  <c r="C16" i="3"/>
  <c r="AC82" i="3"/>
  <c r="AC56" i="3"/>
  <c r="AC21" i="3"/>
  <c r="D11" i="17"/>
  <c r="J10" i="17"/>
  <c r="J8" i="17"/>
  <c r="J7" i="17"/>
  <c r="C8" i="17"/>
  <c r="B8" i="17"/>
  <c r="B9" i="11"/>
  <c r="B10" i="11" s="1"/>
  <c r="C9" i="11"/>
  <c r="C10" i="11" s="1"/>
  <c r="D14" i="1"/>
  <c r="B9" i="17" l="1"/>
  <c r="C9" i="17"/>
  <c r="G12" i="8"/>
  <c r="N75" i="16"/>
  <c r="I75" i="16"/>
  <c r="D75" i="16"/>
  <c r="N49" i="16"/>
  <c r="I49" i="16"/>
  <c r="D49" i="16"/>
  <c r="S44" i="16"/>
  <c r="S43" i="16"/>
  <c r="S42" i="16"/>
  <c r="C39" i="16"/>
  <c r="C43" i="16" s="1"/>
  <c r="C44" i="16" s="1"/>
  <c r="C48" i="16" s="1"/>
  <c r="B39" i="16"/>
  <c r="L43" i="16" s="1"/>
  <c r="L44" i="16" s="1"/>
  <c r="L45" i="16" s="1"/>
  <c r="N13" i="16"/>
  <c r="I13" i="16"/>
  <c r="D13" i="16"/>
  <c r="G10" i="16"/>
  <c r="S9" i="16"/>
  <c r="M10" i="16"/>
  <c r="L10" i="16"/>
  <c r="H10" i="16"/>
  <c r="C12" i="16"/>
  <c r="B12" i="16"/>
  <c r="S8" i="16"/>
  <c r="S7" i="16"/>
  <c r="M11" i="15"/>
  <c r="M12" i="15" s="1"/>
  <c r="L11" i="15"/>
  <c r="L12" i="15" s="1"/>
  <c r="N77" i="15"/>
  <c r="N51" i="15"/>
  <c r="N15" i="15"/>
  <c r="S9" i="15"/>
  <c r="S10" i="15"/>
  <c r="S11" i="15"/>
  <c r="S44" i="15"/>
  <c r="S45" i="15"/>
  <c r="S46" i="15"/>
  <c r="G13" i="8" l="1"/>
  <c r="H13" i="8"/>
  <c r="M43" i="16"/>
  <c r="M44" i="16" s="1"/>
  <c r="M45" i="16" s="1"/>
  <c r="B43" i="16"/>
  <c r="B44" i="16" s="1"/>
  <c r="B48" i="16" s="1"/>
  <c r="H43" i="16"/>
  <c r="H44" i="16" s="1"/>
  <c r="H45" i="16" s="1"/>
  <c r="G43" i="16"/>
  <c r="G44" i="16" s="1"/>
  <c r="G45" i="16" s="1"/>
  <c r="H11" i="15"/>
  <c r="H12" i="15" s="1"/>
  <c r="G11" i="15"/>
  <c r="G12" i="15" s="1"/>
  <c r="C11" i="15"/>
  <c r="C14" i="15" s="1"/>
  <c r="B11" i="15"/>
  <c r="I77" i="15"/>
  <c r="D77" i="15"/>
  <c r="I51" i="15"/>
  <c r="D51" i="15"/>
  <c r="C41" i="15"/>
  <c r="B41" i="15"/>
  <c r="I15" i="15"/>
  <c r="D15" i="15"/>
  <c r="H45" i="15" l="1"/>
  <c r="H46" i="15" s="1"/>
  <c r="H47" i="15" s="1"/>
  <c r="M45" i="15"/>
  <c r="M46" i="15" s="1"/>
  <c r="M47" i="15" s="1"/>
  <c r="G45" i="15"/>
  <c r="G46" i="15" s="1"/>
  <c r="G47" i="15" s="1"/>
  <c r="L45" i="15"/>
  <c r="L46" i="15" s="1"/>
  <c r="L47" i="15" s="1"/>
  <c r="B45" i="15"/>
  <c r="B46" i="15" s="1"/>
  <c r="B50" i="15" s="1"/>
  <c r="B14" i="15"/>
  <c r="C45" i="15"/>
  <c r="C46" i="15" s="1"/>
  <c r="C50" i="15" s="1"/>
  <c r="X11" i="9" l="1"/>
  <c r="F4" i="13" s="1"/>
  <c r="J10" i="11"/>
  <c r="I2" i="13" s="1"/>
  <c r="J12" i="11"/>
  <c r="I4" i="13" s="1"/>
  <c r="J11" i="11"/>
  <c r="I3" i="13" s="1"/>
  <c r="H4" i="13"/>
  <c r="J9" i="10"/>
  <c r="H3" i="13" s="1"/>
  <c r="J9" i="5"/>
  <c r="G4" i="13" s="1"/>
  <c r="J8" i="5"/>
  <c r="G3" i="13" s="1"/>
  <c r="J7" i="5"/>
  <c r="G2" i="13" s="1"/>
  <c r="X10" i="9"/>
  <c r="F3" i="13" s="1"/>
  <c r="X9" i="9"/>
  <c r="F2" i="13" s="1"/>
  <c r="AH9" i="3"/>
  <c r="E2" i="13" s="1"/>
  <c r="AH11" i="3"/>
  <c r="E4" i="13" s="1"/>
  <c r="AH10" i="3"/>
  <c r="E3" i="13" s="1"/>
  <c r="J9" i="1"/>
  <c r="D4" i="13" s="1"/>
  <c r="J8" i="1"/>
  <c r="D3" i="13" s="1"/>
  <c r="J7" i="1"/>
  <c r="D2" i="13" s="1"/>
  <c r="I15" i="8"/>
  <c r="D15" i="8"/>
  <c r="S13" i="8"/>
  <c r="L4" i="13" s="1"/>
  <c r="S12" i="8"/>
  <c r="L3" i="13" s="1"/>
  <c r="S11" i="8"/>
  <c r="L2" i="13" s="1"/>
  <c r="D11" i="11"/>
  <c r="C8" i="11"/>
  <c r="B8" i="11"/>
  <c r="D11" i="10"/>
  <c r="H2" i="13"/>
  <c r="C8" i="10"/>
  <c r="B8" i="10"/>
  <c r="D12" i="5"/>
  <c r="C8" i="5"/>
  <c r="C9" i="5" s="1"/>
  <c r="C10" i="5" s="1"/>
  <c r="C11" i="5" s="1"/>
  <c r="B8" i="5"/>
  <c r="B9" i="5" s="1"/>
  <c r="B10" i="5" s="1"/>
  <c r="B11" i="5" s="1"/>
  <c r="S19" i="9"/>
  <c r="N19" i="9"/>
  <c r="I19" i="9"/>
  <c r="D19" i="9"/>
  <c r="H16" i="9"/>
  <c r="G16" i="9"/>
  <c r="H11" i="9"/>
  <c r="G11" i="9"/>
  <c r="C15" i="9"/>
  <c r="C16" i="9" s="1"/>
  <c r="B15" i="9"/>
  <c r="B16" i="9" s="1"/>
  <c r="C10" i="9"/>
  <c r="C11" i="9" s="1"/>
  <c r="C18" i="9" s="1"/>
  <c r="B10" i="9"/>
  <c r="B11" i="9" s="1"/>
  <c r="B18" i="9" s="1"/>
  <c r="X21" i="3"/>
  <c r="S21" i="3"/>
  <c r="N21" i="3"/>
  <c r="I21" i="3"/>
  <c r="D21" i="3"/>
  <c r="C8" i="3"/>
  <c r="H11" i="3" s="1"/>
  <c r="H12" i="3" s="1"/>
  <c r="H13" i="3" s="1"/>
  <c r="B8" i="3"/>
  <c r="D18" i="7"/>
  <c r="C8" i="7"/>
  <c r="C9" i="7" s="1"/>
  <c r="B8" i="7"/>
  <c r="B9" i="7" s="1"/>
  <c r="B10" i="7" s="1"/>
  <c r="B11" i="7" s="1"/>
  <c r="B13" i="7" s="1"/>
  <c r="B16" i="7" s="1"/>
  <c r="B17" i="7" s="1"/>
  <c r="B46" i="3"/>
  <c r="C46" i="3"/>
  <c r="AH49" i="3"/>
  <c r="AH50" i="3"/>
  <c r="AH51" i="3"/>
  <c r="D56" i="3"/>
  <c r="I56" i="3"/>
  <c r="N56" i="3"/>
  <c r="S56" i="3"/>
  <c r="X56" i="3"/>
  <c r="C10" i="7" l="1"/>
  <c r="C11" i="7" s="1"/>
  <c r="C13" i="7" s="1"/>
  <c r="C16" i="7" s="1"/>
  <c r="C17" i="7" s="1"/>
  <c r="L16" i="3"/>
  <c r="L17" i="3" s="1"/>
  <c r="L18" i="3" s="1"/>
  <c r="G11" i="3"/>
  <c r="G12" i="3" s="1"/>
  <c r="G13" i="3" s="1"/>
  <c r="B50" i="3"/>
  <c r="B51" i="3" s="1"/>
  <c r="B55" i="3" s="1"/>
  <c r="AA50" i="3"/>
  <c r="AA51" i="3" s="1"/>
  <c r="AA52" i="3" s="1"/>
  <c r="M11" i="3"/>
  <c r="M12" i="3" s="1"/>
  <c r="M13" i="3" s="1"/>
  <c r="M16" i="3"/>
  <c r="M17" i="3" s="1"/>
  <c r="M18" i="3" s="1"/>
  <c r="R50" i="3"/>
  <c r="R51" i="3" s="1"/>
  <c r="R52" i="3" s="1"/>
  <c r="AB50" i="3"/>
  <c r="AB51" i="3" s="1"/>
  <c r="AB52" i="3" s="1"/>
  <c r="G16" i="3"/>
  <c r="G17" i="3" s="1"/>
  <c r="G18" i="3" s="1"/>
  <c r="C17" i="3"/>
  <c r="B16" i="3"/>
  <c r="B17" i="3" s="1"/>
  <c r="J3" i="13"/>
  <c r="K3" i="13"/>
  <c r="J2" i="13"/>
  <c r="K2" i="13"/>
  <c r="J4" i="13"/>
  <c r="K4" i="13"/>
  <c r="H16" i="3"/>
  <c r="H17" i="3" s="1"/>
  <c r="H18" i="3" s="1"/>
  <c r="B11" i="3"/>
  <c r="B12" i="3" s="1"/>
  <c r="B20" i="3" s="1"/>
  <c r="L11" i="3"/>
  <c r="L12" i="3" s="1"/>
  <c r="L13" i="3" s="1"/>
  <c r="C11" i="3"/>
  <c r="C12" i="3" s="1"/>
  <c r="C20" i="3" s="1"/>
  <c r="H50" i="3"/>
  <c r="H51" i="3" s="1"/>
  <c r="H52" i="3" s="1"/>
  <c r="G50" i="3"/>
  <c r="G51" i="3" s="1"/>
  <c r="G52" i="3" s="1"/>
  <c r="M50" i="3"/>
  <c r="M51" i="3" s="1"/>
  <c r="M52" i="3" s="1"/>
  <c r="L50" i="3"/>
  <c r="L51" i="3" s="1"/>
  <c r="L52" i="3" s="1"/>
  <c r="W50" i="3"/>
  <c r="W51" i="3" s="1"/>
  <c r="W52" i="3" s="1"/>
  <c r="C50" i="3"/>
  <c r="C51" i="3" s="1"/>
  <c r="C55" i="3" s="1"/>
  <c r="Q50" i="3"/>
  <c r="Q51" i="3" s="1"/>
  <c r="Q52" i="3" s="1"/>
  <c r="V50" i="3"/>
  <c r="V51" i="3" s="1"/>
  <c r="V52" i="3" s="1"/>
  <c r="J40" i="7"/>
  <c r="J42" i="7"/>
  <c r="J41" i="7"/>
  <c r="S42" i="1"/>
  <c r="S43" i="1"/>
  <c r="S41" i="1"/>
  <c r="I48" i="5"/>
  <c r="B42" i="5"/>
  <c r="C42" i="5"/>
  <c r="B36" i="1" l="1"/>
  <c r="B39" i="1" s="1"/>
  <c r="B40" i="1" s="1"/>
  <c r="B42" i="1" s="1"/>
  <c r="B46" i="1" s="1"/>
  <c r="C36" i="1"/>
  <c r="C39" i="1" s="1"/>
  <c r="C40" i="1" s="1"/>
  <c r="C42" i="1" s="1"/>
  <c r="C46" i="1" s="1"/>
  <c r="N48" i="1" l="1"/>
  <c r="I48" i="1"/>
  <c r="D48" i="1"/>
  <c r="C47" i="1"/>
  <c r="B47" i="1"/>
  <c r="C33" i="7"/>
  <c r="C34" i="7" s="1"/>
  <c r="C35" i="7" s="1"/>
  <c r="C38" i="7" s="1"/>
  <c r="D50" i="7"/>
  <c r="B33" i="7"/>
  <c r="B34" i="7" s="1"/>
  <c r="B35" i="7" s="1"/>
  <c r="B38" i="7" s="1"/>
  <c r="B39" i="7" l="1"/>
  <c r="B42" i="7" s="1"/>
  <c r="B45" i="7" s="1"/>
  <c r="B48" i="7" s="1"/>
  <c r="B49" i="7" s="1"/>
  <c r="C39" i="7"/>
  <c r="C42" i="7" s="1"/>
  <c r="C45" i="7" s="1"/>
  <c r="C48" i="7" s="1"/>
  <c r="C49" i="7" s="1"/>
  <c r="S48" i="8"/>
  <c r="S47" i="8"/>
  <c r="S46" i="8"/>
  <c r="I49" i="11"/>
  <c r="I48" i="11"/>
  <c r="I47" i="11"/>
  <c r="I44" i="10"/>
  <c r="I45" i="10"/>
  <c r="I46" i="10"/>
  <c r="I47" i="10"/>
  <c r="I45" i="5"/>
  <c r="I46" i="5"/>
  <c r="I47" i="5"/>
  <c r="J72" i="7"/>
  <c r="X51" i="9"/>
  <c r="X50" i="9"/>
  <c r="X49" i="9"/>
  <c r="S67" i="1"/>
  <c r="S66" i="1"/>
  <c r="S65" i="1"/>
  <c r="J74" i="7"/>
  <c r="J73" i="7"/>
  <c r="M2" i="13" l="1"/>
  <c r="M3" i="13"/>
  <c r="N3" i="13" s="1"/>
  <c r="M4" i="13"/>
  <c r="N4" i="13" s="1"/>
  <c r="M48" i="9"/>
  <c r="M49" i="9" s="1"/>
  <c r="L48" i="9"/>
  <c r="L49" i="9" s="1"/>
  <c r="R49" i="9"/>
  <c r="Q49" i="9"/>
  <c r="H49" i="9"/>
  <c r="G49" i="9"/>
  <c r="H44" i="8"/>
  <c r="H45" i="8" s="1"/>
  <c r="G44" i="8"/>
  <c r="G45" i="8" s="1"/>
  <c r="C45" i="8"/>
  <c r="C46" i="8" s="1"/>
  <c r="C48" i="8" s="1"/>
  <c r="C49" i="8" s="1"/>
  <c r="B45" i="8"/>
  <c r="B46" i="8" s="1"/>
  <c r="B48" i="8" s="1"/>
  <c r="B49" i="8" s="1"/>
  <c r="B45" i="11"/>
  <c r="C45" i="11"/>
  <c r="C44" i="11"/>
  <c r="B44" i="11"/>
  <c r="C41" i="10"/>
  <c r="C42" i="10" s="1"/>
  <c r="C43" i="10" s="1"/>
  <c r="C44" i="10" s="1"/>
  <c r="C45" i="10" s="1"/>
  <c r="B41" i="10"/>
  <c r="B42" i="10" s="1"/>
  <c r="B43" i="10" s="1"/>
  <c r="B44" i="10" s="1"/>
  <c r="B45" i="10" s="1"/>
  <c r="C43" i="5"/>
  <c r="C44" i="5" s="1"/>
  <c r="C45" i="5" s="1"/>
  <c r="B43" i="5"/>
  <c r="B44" i="5" s="1"/>
  <c r="B45" i="5" s="1"/>
  <c r="B48" i="9"/>
  <c r="B49" i="9" s="1"/>
  <c r="B52" i="9" s="1"/>
  <c r="C48" i="9"/>
  <c r="C49" i="9" s="1"/>
  <c r="C52" i="9" s="1"/>
  <c r="M65" i="1"/>
  <c r="M66" i="1" s="1"/>
  <c r="M67" i="1" s="1"/>
  <c r="M68" i="1" s="1"/>
  <c r="M69" i="1" s="1"/>
  <c r="L65" i="1"/>
  <c r="L66" i="1" s="1"/>
  <c r="L67" i="1" s="1"/>
  <c r="L68" i="1" s="1"/>
  <c r="L69" i="1" s="1"/>
  <c r="H65" i="1"/>
  <c r="H66" i="1" s="1"/>
  <c r="H67" i="1" s="1"/>
  <c r="H68" i="1" s="1"/>
  <c r="H69" i="1" s="1"/>
  <c r="G65" i="1"/>
  <c r="G66" i="1" s="1"/>
  <c r="G67" i="1" s="1"/>
  <c r="G68" i="1" s="1"/>
  <c r="G69" i="1" s="1"/>
  <c r="C65" i="1"/>
  <c r="C66" i="1" s="1"/>
  <c r="C67" i="1" s="1"/>
  <c r="C68" i="1" s="1"/>
  <c r="C69" i="1" s="1"/>
  <c r="C72" i="1" s="1"/>
  <c r="C73" i="1" s="1"/>
  <c r="B65" i="1"/>
  <c r="B66" i="1" s="1"/>
  <c r="B67" i="1" s="1"/>
  <c r="B68" i="1" s="1"/>
  <c r="B69" i="1" s="1"/>
  <c r="C69" i="7"/>
  <c r="C70" i="7" s="1"/>
  <c r="C71" i="7" s="1"/>
  <c r="C74" i="7" s="1"/>
  <c r="C75" i="7" s="1"/>
  <c r="C78" i="7" s="1"/>
  <c r="C79" i="7" s="1"/>
  <c r="C80" i="7" s="1"/>
  <c r="B69" i="7"/>
  <c r="B70" i="7" s="1"/>
  <c r="B71" i="7" s="1"/>
  <c r="B74" i="7" s="1"/>
  <c r="B75" i="7" s="1"/>
  <c r="B78" i="7" s="1"/>
  <c r="B79" i="7" s="1"/>
  <c r="B80" i="7" s="1"/>
  <c r="K58" i="7"/>
  <c r="N74" i="1"/>
  <c r="I74" i="1"/>
  <c r="D74" i="1"/>
  <c r="N2" i="13" l="1"/>
  <c r="S53" i="9"/>
  <c r="N53" i="9"/>
  <c r="I53" i="9"/>
  <c r="X82" i="3" l="1"/>
  <c r="S82" i="3"/>
  <c r="N82" i="3"/>
  <c r="I82" i="3"/>
  <c r="D82" i="3"/>
  <c r="I71" i="8"/>
  <c r="D71" i="8"/>
  <c r="I50" i="8"/>
  <c r="D50" i="8"/>
  <c r="D63" i="11"/>
  <c r="D46" i="11"/>
  <c r="D66" i="10"/>
  <c r="D46" i="10"/>
  <c r="D53" i="9"/>
  <c r="S75" i="9"/>
  <c r="N75" i="9"/>
  <c r="I75" i="9"/>
  <c r="D75" i="9"/>
  <c r="D46" i="5"/>
  <c r="D66" i="5"/>
  <c r="D103" i="1"/>
  <c r="I103" i="1"/>
  <c r="N103" i="1"/>
  <c r="D108" i="7" l="1"/>
  <c r="D81" i="7" l="1"/>
  <c r="B72" i="1"/>
  <c r="B73" i="1" s="1"/>
</calcChain>
</file>

<file path=xl/sharedStrings.xml><?xml version="1.0" encoding="utf-8"?>
<sst xmlns="http://schemas.openxmlformats.org/spreadsheetml/2006/main" count="1181" uniqueCount="176">
  <si>
    <t>Webex Teams - Project space (by team)</t>
  </si>
  <si>
    <t>Webex Teams - PE space (multiple teams w/ common PE)</t>
  </si>
  <si>
    <t>Webex Meetings</t>
  </si>
  <si>
    <t>start in PE Team Space</t>
  </si>
  <si>
    <t>Start time</t>
  </si>
  <si>
    <t>Duration (min)</t>
  </si>
  <si>
    <t>Activity</t>
  </si>
  <si>
    <t>Welcome! Find your "seat" (join PE Webex Team Space)</t>
  </si>
  <si>
    <t>Team Ideation Presentation Introduction</t>
  </si>
  <si>
    <t>shift to Project Team Space</t>
  </si>
  <si>
    <t>Team Ideation Presentation Exercise</t>
  </si>
  <si>
    <t>shift to PE Team space</t>
  </si>
  <si>
    <t>Full Class - Questions about IED and Capstone readiness</t>
  </si>
  <si>
    <t>Ticket Out Intro</t>
  </si>
  <si>
    <t>Total Duration (min)</t>
  </si>
  <si>
    <t>Capstone Introduction and Expectations part 2</t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</si>
  <si>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</si>
  <si>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 xml:space="preserve"> </t>
    </r>
  </si>
  <si>
    <t>Generate Project Questions</t>
  </si>
  <si>
    <t>Project Engineer Meeting</t>
  </si>
  <si>
    <t>In Depth Project Introduction (PE)</t>
  </si>
  <si>
    <t>Classify Questions</t>
  </si>
  <si>
    <t>Assign Questions</t>
  </si>
  <si>
    <t>Full Class Wrap Up</t>
  </si>
  <si>
    <t>Post-class Ticket Out (complete outside of class)</t>
  </si>
  <si>
    <t xml:space="preserve">Teams will be assigned to a track </t>
  </si>
  <si>
    <t>You will be notified which track to follow</t>
  </si>
  <si>
    <t>Week 2 Schedule Intro</t>
  </si>
  <si>
    <r>
      <t xml:space="preserve">Review of </t>
    </r>
    <r>
      <rPr>
        <b/>
        <sz val="18"/>
        <color theme="1"/>
        <rFont val="Calibri"/>
        <family val="2"/>
        <scheme val="minor"/>
      </rPr>
      <t>ENGINEERING DESIGN PROCESS</t>
    </r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</si>
  <si>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</si>
  <si>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</si>
  <si>
    <t>Sponsor Kickoff</t>
  </si>
  <si>
    <t>CE meeting with team</t>
  </si>
  <si>
    <t>Review previous team's Final Presentation</t>
  </si>
  <si>
    <t>Initial Customer Needs &amp; Reqs</t>
  </si>
  <si>
    <t>Update Needs &amp; Reqs</t>
  </si>
  <si>
    <t>You will receive email invitation to Webex Meetings with Sponsor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</si>
  <si>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</si>
  <si>
    <t>Statement of Work Intro</t>
  </si>
  <si>
    <t>Statement of Work Exercise</t>
  </si>
  <si>
    <t>Concept Generation Ideation</t>
  </si>
  <si>
    <t>Create Forum Threads</t>
  </si>
  <si>
    <t>Project Technical Work</t>
  </si>
  <si>
    <r>
      <t xml:space="preserve">Track </t>
    </r>
    <r>
      <rPr>
        <b/>
        <sz val="11"/>
        <color theme="1"/>
        <rFont val="Calibri"/>
        <family val="2"/>
        <scheme val="minor"/>
      </rPr>
      <t>A</t>
    </r>
  </si>
  <si>
    <r>
      <t xml:space="preserve">Track </t>
    </r>
    <r>
      <rPr>
        <b/>
        <sz val="11"/>
        <color theme="1"/>
        <rFont val="Calibri"/>
        <family val="2"/>
        <scheme val="minor"/>
      </rPr>
      <t>B</t>
    </r>
  </si>
  <si>
    <t>Follow team created Class 8 Agenda</t>
  </si>
  <si>
    <t>PE review of Initial Status Update PPT</t>
  </si>
  <si>
    <t>shift to Webex meeting</t>
  </si>
  <si>
    <t>start in Project Team Space</t>
  </si>
  <si>
    <t>start in Webex meeting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</si>
  <si>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</si>
  <si>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 xml:space="preserve"> (use B or D on Day 4)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</si>
  <si>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</si>
  <si>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 xml:space="preserve"> </t>
    </r>
  </si>
  <si>
    <t>PE NOTES</t>
  </si>
  <si>
    <t>Every sheet has a hidden row with summation of time, in case we want to shift things and double check math</t>
  </si>
  <si>
    <t>I gave up on specifically calling out location shifts after class 4. Should have the flow of things by then.</t>
  </si>
  <si>
    <t>Ideation Summary Table / Technical Task List</t>
  </si>
  <si>
    <t>Engineering Documentation</t>
  </si>
  <si>
    <t>Eng Tools &amp; Methods</t>
  </si>
  <si>
    <t>Group review of           Needs &amp; Reqs</t>
  </si>
  <si>
    <t>Group review of       Needs &amp; Reqs</t>
  </si>
  <si>
    <t>Project Work</t>
  </si>
  <si>
    <t>Documentation and EDN Usage</t>
  </si>
  <si>
    <t>Follow team created Class 8 Agenda &amp; continue Project Technical Work</t>
  </si>
  <si>
    <t>Teams will be assigned to a track which MAY BE A DIFFERENT letter than Day 3</t>
  </si>
  <si>
    <t>CE will jump into Project Team Space for their 5 minute personal introduction</t>
  </si>
  <si>
    <t>Sticky Note Gantt Chart Exercise</t>
  </si>
  <si>
    <t>Concept Generation Q&amp;A</t>
  </si>
  <si>
    <t>15 min CE meeting somewhere within Ideation time in CE personal Webex Room</t>
  </si>
  <si>
    <t>Project Planning Q&amp;A</t>
  </si>
  <si>
    <t>Course Introduction &amp; Expectations part 1</t>
  </si>
  <si>
    <t>Logistics</t>
  </si>
  <si>
    <t>Snapshot from S21 (no changes after early Feb)</t>
  </si>
  <si>
    <t>Intro to Project Planning</t>
  </si>
  <si>
    <t>Concept Intro</t>
  </si>
  <si>
    <t>Risk Analysis Memo Introduction</t>
  </si>
  <si>
    <t>Course Introduction, Logistics, &amp; Expectations part 1</t>
  </si>
  <si>
    <t>Orientation Packet</t>
  </si>
  <si>
    <t>ENGINEERING DESIGN PROCESS Q&amp;A</t>
  </si>
  <si>
    <t>Statement of Work Q&amp;A</t>
  </si>
  <si>
    <t>Capstone Introduction and Expectations Q&amp;A</t>
  </si>
  <si>
    <t>Preliminary Design Review Q&amp;A</t>
  </si>
  <si>
    <t>PE review of Project Plan</t>
  </si>
  <si>
    <t>Wrap Up</t>
  </si>
  <si>
    <t>HOW to add time</t>
  </si>
  <si>
    <t>Webex Teams - Project Space (by team)</t>
  </si>
  <si>
    <t>Webex Teams - PE Space (multiple teams w/ common PE)</t>
  </si>
  <si>
    <t>Post-Class Ticket Out (complete outside of class)</t>
  </si>
  <si>
    <t>Meet with Chief Engineer</t>
  </si>
  <si>
    <t>Meet with Project Engineer</t>
  </si>
  <si>
    <r>
      <t xml:space="preserve">Track </t>
    </r>
    <r>
      <rPr>
        <b/>
        <sz val="12"/>
        <color theme="1"/>
        <rFont val="Calibri"/>
        <family val="2"/>
        <scheme val="minor"/>
      </rPr>
      <t>E</t>
    </r>
  </si>
  <si>
    <t>Team Ideation Introduction</t>
  </si>
  <si>
    <t>Team Ideation Exercise</t>
  </si>
  <si>
    <t>Engineering Tools &amp; Methods</t>
  </si>
  <si>
    <t xml:space="preserve"> Wrap Up</t>
  </si>
  <si>
    <t>Background Memo Introduction</t>
  </si>
  <si>
    <t>15 min CE meeting somewhere within Ideation time in Team Space</t>
  </si>
  <si>
    <t>category</t>
  </si>
  <si>
    <t>T</t>
  </si>
  <si>
    <t>A</t>
  </si>
  <si>
    <t>P</t>
  </si>
  <si>
    <t>Project technical work</t>
  </si>
  <si>
    <t>Administrative tasks</t>
  </si>
  <si>
    <t>total</t>
  </si>
  <si>
    <t>%</t>
  </si>
  <si>
    <t>(P)</t>
  </si>
  <si>
    <t>(T)</t>
  </si>
  <si>
    <t>(A)</t>
  </si>
  <si>
    <t>Team development / Design process refresher</t>
  </si>
  <si>
    <t>Total class time is 110/day</t>
  </si>
  <si>
    <r>
      <t xml:space="preserve">above numbers </t>
    </r>
    <r>
      <rPr>
        <b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pulled from prior sheets and autoupdated</t>
    </r>
  </si>
  <si>
    <t>MC</t>
  </si>
  <si>
    <t>PE</t>
  </si>
  <si>
    <t>PE/CE</t>
  </si>
  <si>
    <t>CE</t>
  </si>
  <si>
    <t>Snapshot from S22</t>
  </si>
  <si>
    <t>Team Member Intros</t>
  </si>
  <si>
    <t>Ice Breaker Activity</t>
  </si>
  <si>
    <t>Introduction to Question Generation</t>
  </si>
  <si>
    <t>Ice Breaker Instructions</t>
  </si>
  <si>
    <t>CE &amp; PE Introductions                                                                Project Description Review                                                   Generate Project Questions</t>
  </si>
  <si>
    <t>CE &amp; PE will jump between Project Team Spaces</t>
  </si>
  <si>
    <t>Ideation Summary Table                                Technical Task List</t>
  </si>
  <si>
    <t>PE / CE Review of Questions</t>
  </si>
  <si>
    <t>F22</t>
  </si>
  <si>
    <t>CE &amp; PE will jump between Teams</t>
  </si>
  <si>
    <t>Welcome! Find your team pod</t>
  </si>
  <si>
    <t>Full class activity</t>
  </si>
  <si>
    <t>Team activity</t>
  </si>
  <si>
    <r>
      <t xml:space="preserve">Track </t>
    </r>
    <r>
      <rPr>
        <b/>
        <sz val="11"/>
        <color theme="1"/>
        <rFont val="Calibri"/>
        <family val="2"/>
        <scheme val="minor"/>
      </rPr>
      <t>C</t>
    </r>
  </si>
  <si>
    <t>Draft BDR Poster</t>
  </si>
  <si>
    <t>Client Meeting #1</t>
  </si>
  <si>
    <t>Team Skill Assessment</t>
  </si>
  <si>
    <t>Company Communication &amp; Document Policy</t>
  </si>
  <si>
    <t>Engineering Tools &amp; Methods Q&amp;A</t>
  </si>
  <si>
    <t>SCAFFOLDING NO LONGER NEEDED F23 and onward</t>
  </si>
  <si>
    <t>Department activity</t>
  </si>
  <si>
    <t>Sticky Note Project Planning Exercise</t>
  </si>
  <si>
    <t>Design Lab Expectations Q&amp;A</t>
  </si>
  <si>
    <t>Reflect on Project Plan</t>
  </si>
  <si>
    <t>NEEDS &amp; REQ Day added S24</t>
  </si>
  <si>
    <t>Review previous team's Final PPT</t>
  </si>
  <si>
    <r>
      <t xml:space="preserve">Track </t>
    </r>
    <r>
      <rPr>
        <b/>
        <sz val="11"/>
        <color theme="1"/>
        <rFont val="Calibri"/>
        <family val="2"/>
        <scheme val="minor"/>
      </rPr>
      <t>F</t>
    </r>
  </si>
  <si>
    <r>
      <t xml:space="preserve">Track </t>
    </r>
    <r>
      <rPr>
        <b/>
        <sz val="11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 xml:space="preserve"> - </t>
    </r>
    <r>
      <rPr>
        <sz val="11"/>
        <color theme="1"/>
        <rFont val="Calibri"/>
        <family val="2"/>
        <scheme val="minor"/>
      </rPr>
      <t>Continuing project</t>
    </r>
  </si>
  <si>
    <r>
      <t xml:space="preserve">Track 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 - Continuing project</t>
    </r>
  </si>
  <si>
    <t>Follow team created Class 9 Agenda</t>
  </si>
  <si>
    <t xml:space="preserve">CE Introductions </t>
  </si>
  <si>
    <t xml:space="preserve">PE Introductions </t>
  </si>
  <si>
    <t>Team Building Activity Intro</t>
  </si>
  <si>
    <t>F24</t>
  </si>
  <si>
    <t>IGNORE all colors, IGNORE all times</t>
  </si>
  <si>
    <t>yellow highlights are open questions/discussion</t>
  </si>
  <si>
    <t>Concept Generation</t>
  </si>
  <si>
    <t xml:space="preserve">Research on existing technology </t>
  </si>
  <si>
    <t>Client Meeting #2</t>
  </si>
  <si>
    <t>Risk Management</t>
  </si>
  <si>
    <t>Client Meeting #1 Intro</t>
  </si>
  <si>
    <t>System Design</t>
  </si>
  <si>
    <t>ADD third track for NO client meeting</t>
  </si>
  <si>
    <t>Team Standard Agreement Intro</t>
  </si>
  <si>
    <t>Group Ideation Process Intro</t>
  </si>
  <si>
    <t>System Design Intro</t>
  </si>
  <si>
    <t>Safety Training Intro</t>
  </si>
  <si>
    <t>Project Description Review (15) / Project Needs (30)</t>
  </si>
  <si>
    <t>Update Client Needs &amp; Reqs</t>
  </si>
  <si>
    <t>A + B - Client Meeting</t>
  </si>
  <si>
    <t>C + D - continuing project</t>
  </si>
  <si>
    <t>E + F - new project</t>
  </si>
  <si>
    <t>Project Work - Needs &amp; Reqs and benchmarking</t>
  </si>
  <si>
    <t>Project Work - 
Revisit Concept Generation against N&amp;R
Evaluate Concept Feasibility</t>
  </si>
  <si>
    <t>15 min CE meeting with Team</t>
  </si>
  <si>
    <t>Project Work - 
Concept Selection</t>
  </si>
  <si>
    <t>Intro</t>
  </si>
  <si>
    <t>Project Work - 
Update Needs &amp; Reqs as needed
Update Concept Generation as needed</t>
  </si>
  <si>
    <t>ADD third track for NO client meeting -&gt; PE review of Project Plan &amp; System Design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</si>
</sst>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276">
    <xf numFmtId="0" fontId="0" fillId="0" borderId="0" xfId="0"/>
    <xf numFmtId="0" fontId="0" fillId="0" borderId="1" xfId="0" applyBorder="1" applyAlignment="1">
      <alignment horizontal="center"/>
    </xf>
    <xf numFmtId="0" fontId="0" fillId="3" borderId="0" xfId="0" applyFill="1"/>
    <xf numFmtId="0" fontId="1" fillId="0" borderId="0" xfId="0" applyFont="1"/>
    <xf numFmtId="0" fontId="0" fillId="4" borderId="0" xfId="0" applyFill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0" xfId="0" applyFill="1"/>
    <xf numFmtId="0" fontId="0" fillId="4" borderId="5" xfId="0" applyFill="1" applyBorder="1" applyAlignment="1">
      <alignment horizontal="center"/>
    </xf>
    <xf numFmtId="0" fontId="0" fillId="5" borderId="0" xfId="0" applyFill="1"/>
    <xf numFmtId="2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6" borderId="0" xfId="0" applyFont="1" applyFill="1"/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0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4" borderId="0" xfId="0" applyFont="1" applyFill="1" applyAlignment="1">
      <alignment horizontal="center"/>
    </xf>
    <xf numFmtId="0" fontId="0" fillId="0" borderId="16" xfId="0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0" fontId="0" fillId="0" borderId="0" xfId="0" applyNumberFormat="1"/>
    <xf numFmtId="164" fontId="0" fillId="0" borderId="14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/>
    <xf numFmtId="0" fontId="0" fillId="8" borderId="0" xfId="0" applyFill="1"/>
    <xf numFmtId="0" fontId="2" fillId="8" borderId="0" xfId="0" applyFont="1" applyFill="1"/>
    <xf numFmtId="164" fontId="0" fillId="0" borderId="12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20" fontId="0" fillId="0" borderId="1" xfId="0" applyNumberFormat="1" applyBorder="1" applyAlignment="1">
      <alignment horizontal="center" vertical="center"/>
    </xf>
    <xf numFmtId="2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4" borderId="0" xfId="0" applyFill="1" applyAlignment="1">
      <alignment horizontal="center" vertical="center"/>
    </xf>
    <xf numFmtId="20" fontId="0" fillId="4" borderId="0" xfId="0" applyNumberFormat="1" applyFill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2" fillId="4" borderId="0" xfId="0" applyFont="1" applyFill="1"/>
    <xf numFmtId="0" fontId="0" fillId="3" borderId="8" xfId="0" applyFill="1" applyBorder="1" applyAlignment="1">
      <alignment horizontal="center" vertical="center"/>
    </xf>
    <xf numFmtId="0" fontId="6" fillId="0" borderId="0" xfId="0" applyFont="1"/>
    <xf numFmtId="0" fontId="0" fillId="0" borderId="9" xfId="0" applyBorder="1"/>
    <xf numFmtId="0" fontId="8" fillId="4" borderId="0" xfId="0" applyFont="1" applyFill="1" applyAlignment="1">
      <alignment horizontal="right"/>
    </xf>
    <xf numFmtId="0" fontId="0" fillId="4" borderId="0" xfId="0" applyFill="1" applyAlignment="1">
      <alignment vertical="center"/>
    </xf>
    <xf numFmtId="0" fontId="1" fillId="0" borderId="6" xfId="0" applyFont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4" borderId="0" xfId="0" applyFill="1" applyAlignment="1">
      <alignment vertical="center" wrapText="1"/>
    </xf>
    <xf numFmtId="20" fontId="0" fillId="4" borderId="1" xfId="0" applyNumberFormat="1" applyFill="1" applyBorder="1" applyAlignment="1">
      <alignment horizontal="center" vertical="center" wrapText="1"/>
    </xf>
    <xf numFmtId="20" fontId="0" fillId="0" borderId="3" xfId="0" applyNumberFormat="1" applyBorder="1" applyAlignment="1">
      <alignment horizontal="center"/>
    </xf>
    <xf numFmtId="2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0" fillId="0" borderId="0" xfId="0" applyNumberFormat="1"/>
    <xf numFmtId="164" fontId="0" fillId="0" borderId="0" xfId="0" applyNumberFormat="1" applyAlignment="1">
      <alignment horizontal="right"/>
    </xf>
    <xf numFmtId="0" fontId="10" fillId="0" borderId="0" xfId="0" applyFont="1" applyAlignment="1">
      <alignment horizontal="right"/>
    </xf>
    <xf numFmtId="9" fontId="0" fillId="0" borderId="0" xfId="1" applyFont="1"/>
    <xf numFmtId="164" fontId="0" fillId="0" borderId="8" xfId="0" applyNumberFormat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4" borderId="9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0" fillId="7" borderId="0" xfId="0" applyFill="1"/>
    <xf numFmtId="0" fontId="2" fillId="0" borderId="0" xfId="0" applyFont="1" applyAlignment="1">
      <alignment horizontal="center"/>
    </xf>
    <xf numFmtId="0" fontId="0" fillId="3" borderId="7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3" borderId="24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12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0" fillId="3" borderId="12" xfId="0" applyFill="1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" fillId="0" borderId="25" xfId="0" applyFont="1" applyBorder="1" applyAlignment="1">
      <alignment horizontal="center" wrapText="1"/>
    </xf>
    <xf numFmtId="164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0" fillId="13" borderId="0" xfId="0" applyFill="1" applyAlignment="1">
      <alignment horizontal="left"/>
    </xf>
    <xf numFmtId="164" fontId="0" fillId="0" borderId="1" xfId="0" applyNumberFormat="1" applyBorder="1" applyAlignment="1">
      <alignment vertical="center"/>
    </xf>
    <xf numFmtId="2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8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0" fillId="7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0" fillId="11" borderId="28" xfId="0" applyFill="1" applyBorder="1" applyAlignment="1">
      <alignment horizontal="center"/>
    </xf>
    <xf numFmtId="0" fontId="0" fillId="11" borderId="0" xfId="0" applyFill="1" applyAlignment="1">
      <alignment horizontal="center"/>
    </xf>
    <xf numFmtId="0" fontId="0" fillId="11" borderId="1" xfId="0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11" borderId="1" xfId="0" applyFill="1" applyBorder="1" applyAlignment="1">
      <alignment horizontal="center" wrapText="1"/>
    </xf>
    <xf numFmtId="0" fontId="0" fillId="5" borderId="21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0" fillId="4" borderId="0" xfId="0" applyFill="1" applyAlignment="1">
      <alignment horizontal="center"/>
    </xf>
    <xf numFmtId="0" fontId="0" fillId="5" borderId="12" xfId="0" applyFill="1" applyBorder="1" applyAlignment="1">
      <alignment horizontal="center"/>
    </xf>
    <xf numFmtId="0" fontId="0" fillId="10" borderId="2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0" fillId="11" borderId="25" xfId="0" applyFill="1" applyBorder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/>
    </xf>
    <xf numFmtId="0" fontId="9" fillId="11" borderId="3" xfId="0" applyFont="1" applyFill="1" applyBorder="1" applyAlignment="1">
      <alignment horizontal="center" vertical="center"/>
    </xf>
    <xf numFmtId="0" fontId="9" fillId="11" borderId="4" xfId="0" applyFont="1" applyFill="1" applyBorder="1" applyAlignment="1">
      <alignment horizontal="center" vertical="center"/>
    </xf>
    <xf numFmtId="0" fontId="0" fillId="11" borderId="2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4" borderId="9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164" fontId="0" fillId="0" borderId="6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0" fillId="6" borderId="1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20" fontId="0" fillId="0" borderId="6" xfId="0" applyNumberFormat="1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12" borderId="6" xfId="0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20" fontId="0" fillId="0" borderId="6" xfId="0" applyNumberFormat="1" applyBorder="1" applyAlignment="1">
      <alignment horizontal="center" vertical="center" wrapText="1"/>
    </xf>
    <xf numFmtId="20" fontId="0" fillId="0" borderId="8" xfId="0" applyNumberFormat="1" applyBorder="1" applyAlignment="1">
      <alignment horizontal="center" vertical="center" wrapText="1"/>
    </xf>
    <xf numFmtId="0" fontId="0" fillId="12" borderId="2" xfId="0" applyFill="1" applyBorder="1" applyAlignment="1">
      <alignment horizontal="center" vertical="center" wrapText="1"/>
    </xf>
    <xf numFmtId="0" fontId="0" fillId="12" borderId="4" xfId="0" applyFill="1" applyBorder="1" applyAlignment="1">
      <alignment horizontal="center" vertical="center" wrapText="1"/>
    </xf>
    <xf numFmtId="0" fontId="0" fillId="12" borderId="2" xfId="0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164" fontId="0" fillId="0" borderId="6" xfId="0" applyNumberFormat="1" applyBorder="1" applyAlignment="1">
      <alignment vertical="center"/>
    </xf>
    <xf numFmtId="164" fontId="0" fillId="0" borderId="8" xfId="0" applyNumberFormat="1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12" borderId="6" xfId="0" applyFill="1" applyBorder="1" applyAlignment="1">
      <alignment vertical="center" wrapText="1"/>
    </xf>
    <xf numFmtId="0" fontId="0" fillId="12" borderId="8" xfId="0" applyFill="1" applyBorder="1" applyAlignment="1">
      <alignment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0" fontId="0" fillId="11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12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5" borderId="0" xfId="0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Activity Breakdown by Class</a:t>
            </a:r>
            <a:r>
              <a:rPr lang="en-US" baseline="0"/>
              <a:t> (mins)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Summary!$A$2:$B$2</c:f>
              <c:strCache>
                <c:ptCount val="2"/>
                <c:pt idx="0">
                  <c:v>Project technical work</c:v>
                </c:pt>
                <c:pt idx="1">
                  <c:v>(P)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Summary!$C$1:$L$1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Summary!$C$2:$L$2</c:f>
              <c:numCache>
                <c:formatCode>General</c:formatCode>
                <c:ptCount val="10"/>
                <c:pt idx="0">
                  <c:v>25</c:v>
                </c:pt>
                <c:pt idx="1">
                  <c:v>75</c:v>
                </c:pt>
                <c:pt idx="2">
                  <c:v>45</c:v>
                </c:pt>
                <c:pt idx="3">
                  <c:v>55</c:v>
                </c:pt>
                <c:pt idx="4">
                  <c:v>65</c:v>
                </c:pt>
                <c:pt idx="5">
                  <c:v>0</c:v>
                </c:pt>
                <c:pt idx="6">
                  <c:v>80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80-4AF0-916C-528B50C47B02}"/>
            </c:ext>
          </c:extLst>
        </c:ser>
        <c:ser>
          <c:idx val="1"/>
          <c:order val="1"/>
          <c:tx>
            <c:strRef>
              <c:f>Summary!$A$3:$B$3</c:f>
              <c:strCache>
                <c:ptCount val="2"/>
                <c:pt idx="0">
                  <c:v>Team development / Design process refresher</c:v>
                </c:pt>
                <c:pt idx="1">
                  <c:v>(T)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Summary!$C$1:$L$1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Summary!$C$3:$L$3</c:f>
              <c:numCache>
                <c:formatCode>General</c:formatCode>
                <c:ptCount val="10"/>
                <c:pt idx="0">
                  <c:v>35</c:v>
                </c:pt>
                <c:pt idx="1">
                  <c:v>0</c:v>
                </c:pt>
                <c:pt idx="2">
                  <c:v>55</c:v>
                </c:pt>
                <c:pt idx="3">
                  <c:v>30</c:v>
                </c:pt>
                <c:pt idx="4">
                  <c:v>0</c:v>
                </c:pt>
                <c:pt idx="5">
                  <c:v>10</c:v>
                </c:pt>
                <c:pt idx="6">
                  <c:v>10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80-4AF0-916C-528B50C47B02}"/>
            </c:ext>
          </c:extLst>
        </c:ser>
        <c:ser>
          <c:idx val="2"/>
          <c:order val="2"/>
          <c:tx>
            <c:strRef>
              <c:f>Summary!$A$4:$B$4</c:f>
              <c:strCache>
                <c:ptCount val="2"/>
                <c:pt idx="0">
                  <c:v>Administrative tasks</c:v>
                </c:pt>
                <c:pt idx="1">
                  <c:v>(A)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Summary!$C$1:$L$1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Summary!$C$4:$L$4</c:f>
              <c:numCache>
                <c:formatCode>General</c:formatCode>
                <c:ptCount val="10"/>
                <c:pt idx="0">
                  <c:v>40</c:v>
                </c:pt>
                <c:pt idx="1">
                  <c:v>35</c:v>
                </c:pt>
                <c:pt idx="2">
                  <c:v>10</c:v>
                </c:pt>
                <c:pt idx="3">
                  <c:v>10</c:v>
                </c:pt>
                <c:pt idx="4">
                  <c:v>45</c:v>
                </c:pt>
                <c:pt idx="5">
                  <c:v>0</c:v>
                </c:pt>
                <c:pt idx="6">
                  <c:v>10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80-4AF0-916C-528B50C47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6285808"/>
        <c:axId val="376287472"/>
      </c:barChart>
      <c:catAx>
        <c:axId val="37628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287472"/>
        <c:crosses val="autoZero"/>
        <c:auto val="1"/>
        <c:lblAlgn val="ctr"/>
        <c:lblOffset val="100"/>
        <c:noMultiLvlLbl val="0"/>
      </c:catAx>
      <c:valAx>
        <c:axId val="37628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285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Overall % of Class time days 1 through 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810-4367-A7AD-DD88E1E1AB6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810-4367-A7AD-DD88E1E1AB6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810-4367-A7AD-DD88E1E1AB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Summary!$A$2:$A$4</c:f>
              <c:strCache>
                <c:ptCount val="3"/>
                <c:pt idx="0">
                  <c:v>Project technical work</c:v>
                </c:pt>
                <c:pt idx="1">
                  <c:v>Team development / Design process refresher</c:v>
                </c:pt>
                <c:pt idx="2">
                  <c:v>Administrative tasks</c:v>
                </c:pt>
              </c:strCache>
            </c:strRef>
          </c:cat>
          <c:val>
            <c:numRef>
              <c:f>Summary!$N$2:$N$4</c:f>
              <c:numCache>
                <c:formatCode>0%</c:formatCode>
                <c:ptCount val="3"/>
                <c:pt idx="0">
                  <c:v>0</c:v>
                </c:pt>
                <c:pt idx="1">
                  <c:v>0.17171717171717171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FD-422E-9D7D-3595366C7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</xdr:colOff>
      <xdr:row>72</xdr:row>
      <xdr:rowOff>152400</xdr:rowOff>
    </xdr:from>
    <xdr:to>
      <xdr:col>5</xdr:col>
      <xdr:colOff>209567</xdr:colOff>
      <xdr:row>74</xdr:row>
      <xdr:rowOff>38121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234696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83</xdr:row>
      <xdr:rowOff>167640</xdr:rowOff>
    </xdr:from>
    <xdr:to>
      <xdr:col>3</xdr:col>
      <xdr:colOff>17</xdr:colOff>
      <xdr:row>85</xdr:row>
      <xdr:rowOff>53362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00812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</xdr:colOff>
      <xdr:row>100</xdr:row>
      <xdr:rowOff>152400</xdr:rowOff>
    </xdr:from>
    <xdr:to>
      <xdr:col>5</xdr:col>
      <xdr:colOff>209567</xdr:colOff>
      <xdr:row>102</xdr:row>
      <xdr:rowOff>38123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234696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110</xdr:row>
      <xdr:rowOff>167640</xdr:rowOff>
    </xdr:from>
    <xdr:to>
      <xdr:col>3</xdr:col>
      <xdr:colOff>17</xdr:colOff>
      <xdr:row>112</xdr:row>
      <xdr:rowOff>57171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373880"/>
          <a:ext cx="198137" cy="251482"/>
        </a:xfrm>
        <a:prstGeom prst="rect">
          <a:avLst/>
        </a:prstGeom>
      </xdr:spPr>
    </xdr:pic>
    <xdr:clientData/>
  </xdr:twoCellAnchor>
  <xdr:twoCellAnchor>
    <xdr:from>
      <xdr:col>14</xdr:col>
      <xdr:colOff>1</xdr:colOff>
      <xdr:row>68</xdr:row>
      <xdr:rowOff>104879</xdr:rowOff>
    </xdr:from>
    <xdr:to>
      <xdr:col>14</xdr:col>
      <xdr:colOff>77639</xdr:colOff>
      <xdr:row>69</xdr:row>
      <xdr:rowOff>2710</xdr:rowOff>
    </xdr:to>
    <xdr:sp macro="" textlink="">
      <xdr:nvSpPr>
        <xdr:cNvPr id="53" name="Oval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2207241" y="1567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0</xdr:colOff>
      <xdr:row>70</xdr:row>
      <xdr:rowOff>914</xdr:rowOff>
    </xdr:from>
    <xdr:to>
      <xdr:col>14</xdr:col>
      <xdr:colOff>78200</xdr:colOff>
      <xdr:row>70</xdr:row>
      <xdr:rowOff>73347</xdr:rowOff>
    </xdr:to>
    <xdr:sp macro="" textlink="">
      <xdr:nvSpPr>
        <xdr:cNvPr id="54" name="Isosceles Triangl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12207240" y="1829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8490</xdr:colOff>
      <xdr:row>67</xdr:row>
      <xdr:rowOff>0</xdr:rowOff>
    </xdr:from>
    <xdr:to>
      <xdr:col>14</xdr:col>
      <xdr:colOff>80808</xdr:colOff>
      <xdr:row>67</xdr:row>
      <xdr:rowOff>79930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2215730" y="1280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152401</xdr:colOff>
      <xdr:row>69</xdr:row>
      <xdr:rowOff>74399</xdr:rowOff>
    </xdr:from>
    <xdr:to>
      <xdr:col>14</xdr:col>
      <xdr:colOff>230039</xdr:colOff>
      <xdr:row>69</xdr:row>
      <xdr:rowOff>155110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235964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70</xdr:row>
      <xdr:rowOff>153314</xdr:rowOff>
    </xdr:from>
    <xdr:to>
      <xdr:col>14</xdr:col>
      <xdr:colOff>230600</xdr:colOff>
      <xdr:row>71</xdr:row>
      <xdr:rowOff>42867</xdr:rowOff>
    </xdr:to>
    <xdr:sp macro="" textlink="">
      <xdr:nvSpPr>
        <xdr:cNvPr id="57" name="Isosceles Tri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1235964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160890</xdr:colOff>
      <xdr:row>67</xdr:row>
      <xdr:rowOff>152400</xdr:rowOff>
    </xdr:from>
    <xdr:to>
      <xdr:col>14</xdr:col>
      <xdr:colOff>233208</xdr:colOff>
      <xdr:row>68</xdr:row>
      <xdr:rowOff>49450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12368130" y="1432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304801</xdr:colOff>
      <xdr:row>70</xdr:row>
      <xdr:rowOff>43919</xdr:rowOff>
    </xdr:from>
    <xdr:to>
      <xdr:col>14</xdr:col>
      <xdr:colOff>382439</xdr:colOff>
      <xdr:row>70</xdr:row>
      <xdr:rowOff>124630</xdr:rowOff>
    </xdr:to>
    <xdr:sp macro="" textlink="">
      <xdr:nvSpPr>
        <xdr:cNvPr id="59" name="Oval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1251204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71</xdr:row>
      <xdr:rowOff>122834</xdr:rowOff>
    </xdr:from>
    <xdr:to>
      <xdr:col>14</xdr:col>
      <xdr:colOff>383000</xdr:colOff>
      <xdr:row>72</xdr:row>
      <xdr:rowOff>12387</xdr:rowOff>
    </xdr:to>
    <xdr:sp macro="" textlink="">
      <xdr:nvSpPr>
        <xdr:cNvPr id="60" name="Isosceles Triangl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1251204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313290</xdr:colOff>
      <xdr:row>68</xdr:row>
      <xdr:rowOff>121920</xdr:rowOff>
    </xdr:from>
    <xdr:to>
      <xdr:col>14</xdr:col>
      <xdr:colOff>385608</xdr:colOff>
      <xdr:row>69</xdr:row>
      <xdr:rowOff>18970</xdr:rowOff>
    </xdr:to>
    <xdr:sp macro="" textlink="">
      <xdr:nvSpPr>
        <xdr:cNvPr id="61" name="Rectangl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12520530" y="15849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457201</xdr:colOff>
      <xdr:row>71</xdr:row>
      <xdr:rowOff>13439</xdr:rowOff>
    </xdr:from>
    <xdr:to>
      <xdr:col>14</xdr:col>
      <xdr:colOff>534839</xdr:colOff>
      <xdr:row>71</xdr:row>
      <xdr:rowOff>94150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1266444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457200</xdr:colOff>
      <xdr:row>72</xdr:row>
      <xdr:rowOff>92354</xdr:rowOff>
    </xdr:from>
    <xdr:to>
      <xdr:col>14</xdr:col>
      <xdr:colOff>535400</xdr:colOff>
      <xdr:row>72</xdr:row>
      <xdr:rowOff>164787</xdr:rowOff>
    </xdr:to>
    <xdr:sp macro="" textlink="">
      <xdr:nvSpPr>
        <xdr:cNvPr id="63" name="Isosceles Triangl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1266444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465690</xdr:colOff>
      <xdr:row>69</xdr:row>
      <xdr:rowOff>91440</xdr:rowOff>
    </xdr:from>
    <xdr:to>
      <xdr:col>14</xdr:col>
      <xdr:colOff>538008</xdr:colOff>
      <xdr:row>69</xdr:row>
      <xdr:rowOff>171370</xdr:rowOff>
    </xdr:to>
    <xdr:sp macro="" textlink="">
      <xdr:nvSpPr>
        <xdr:cNvPr id="64" name="Rectangl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12672930" y="1737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</xdr:colOff>
      <xdr:row>71</xdr:row>
      <xdr:rowOff>165839</xdr:rowOff>
    </xdr:from>
    <xdr:to>
      <xdr:col>15</xdr:col>
      <xdr:colOff>77639</xdr:colOff>
      <xdr:row>72</xdr:row>
      <xdr:rowOff>63670</xdr:rowOff>
    </xdr:to>
    <xdr:sp macro="" textlink="">
      <xdr:nvSpPr>
        <xdr:cNvPr id="65" name="Oval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1281684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73</xdr:row>
      <xdr:rowOff>61874</xdr:rowOff>
    </xdr:from>
    <xdr:to>
      <xdr:col>15</xdr:col>
      <xdr:colOff>78200</xdr:colOff>
      <xdr:row>73</xdr:row>
      <xdr:rowOff>134307</xdr:rowOff>
    </xdr:to>
    <xdr:sp macro="" textlink="">
      <xdr:nvSpPr>
        <xdr:cNvPr id="66" name="Isosceles Triangl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1281684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8490</xdr:colOff>
      <xdr:row>70</xdr:row>
      <xdr:rowOff>60960</xdr:rowOff>
    </xdr:from>
    <xdr:to>
      <xdr:col>15</xdr:col>
      <xdr:colOff>80808</xdr:colOff>
      <xdr:row>70</xdr:row>
      <xdr:rowOff>140890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12825330" y="1889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72</xdr:row>
      <xdr:rowOff>135359</xdr:rowOff>
    </xdr:from>
    <xdr:to>
      <xdr:col>15</xdr:col>
      <xdr:colOff>230039</xdr:colOff>
      <xdr:row>73</xdr:row>
      <xdr:rowOff>33190</xdr:rowOff>
    </xdr:to>
    <xdr:sp macro="" textlink="">
      <xdr:nvSpPr>
        <xdr:cNvPr id="68" name="Oval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1296924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74</xdr:row>
      <xdr:rowOff>31394</xdr:rowOff>
    </xdr:from>
    <xdr:to>
      <xdr:col>15</xdr:col>
      <xdr:colOff>230600</xdr:colOff>
      <xdr:row>74</xdr:row>
      <xdr:rowOff>103827</xdr:rowOff>
    </xdr:to>
    <xdr:sp macro="" textlink="">
      <xdr:nvSpPr>
        <xdr:cNvPr id="69" name="Isosceles Triangl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1296924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160890</xdr:colOff>
      <xdr:row>71</xdr:row>
      <xdr:rowOff>30480</xdr:rowOff>
    </xdr:from>
    <xdr:to>
      <xdr:col>15</xdr:col>
      <xdr:colOff>233208</xdr:colOff>
      <xdr:row>71</xdr:row>
      <xdr:rowOff>110410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12977730" y="2042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304801</xdr:colOff>
      <xdr:row>73</xdr:row>
      <xdr:rowOff>104879</xdr:rowOff>
    </xdr:from>
    <xdr:to>
      <xdr:col>15</xdr:col>
      <xdr:colOff>382439</xdr:colOff>
      <xdr:row>74</xdr:row>
      <xdr:rowOff>2710</xdr:rowOff>
    </xdr:to>
    <xdr:sp macro="" textlink="">
      <xdr:nvSpPr>
        <xdr:cNvPr id="71" name="Oval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1312164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75</xdr:row>
      <xdr:rowOff>914</xdr:rowOff>
    </xdr:from>
    <xdr:to>
      <xdr:col>15</xdr:col>
      <xdr:colOff>383000</xdr:colOff>
      <xdr:row>75</xdr:row>
      <xdr:rowOff>73347</xdr:rowOff>
    </xdr:to>
    <xdr:sp macro="" textlink="">
      <xdr:nvSpPr>
        <xdr:cNvPr id="72" name="Isosceles Triangl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1312164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313290</xdr:colOff>
      <xdr:row>72</xdr:row>
      <xdr:rowOff>0</xdr:rowOff>
    </xdr:from>
    <xdr:to>
      <xdr:col>15</xdr:col>
      <xdr:colOff>385608</xdr:colOff>
      <xdr:row>72</xdr:row>
      <xdr:rowOff>79930</xdr:rowOff>
    </xdr:to>
    <xdr:sp macro="" textlink="">
      <xdr:nvSpPr>
        <xdr:cNvPr id="73" name="Rectangl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13130130" y="2194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750851</xdr:colOff>
      <xdr:row>70</xdr:row>
      <xdr:rowOff>36299</xdr:rowOff>
    </xdr:from>
    <xdr:to>
      <xdr:col>3</xdr:col>
      <xdr:colOff>828489</xdr:colOff>
      <xdr:row>70</xdr:row>
      <xdr:rowOff>117010</xdr:rowOff>
    </xdr:to>
    <xdr:sp macro="" textlink="">
      <xdr:nvSpPr>
        <xdr:cNvPr id="74" name="Oval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2263128" y="18533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67</xdr:row>
      <xdr:rowOff>54254</xdr:rowOff>
    </xdr:from>
    <xdr:to>
      <xdr:col>3</xdr:col>
      <xdr:colOff>828770</xdr:colOff>
      <xdr:row>67</xdr:row>
      <xdr:rowOff>126687</xdr:rowOff>
    </xdr:to>
    <xdr:sp macro="" textlink="">
      <xdr:nvSpPr>
        <xdr:cNvPr id="75" name="Isosceles Triangl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2262847" y="132620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753511</xdr:colOff>
      <xdr:row>73</xdr:row>
      <xdr:rowOff>60960</xdr:rowOff>
    </xdr:from>
    <xdr:to>
      <xdr:col>3</xdr:col>
      <xdr:colOff>825829</xdr:colOff>
      <xdr:row>73</xdr:row>
      <xdr:rowOff>140890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2265788" y="2423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68</xdr:row>
      <xdr:rowOff>61874</xdr:rowOff>
    </xdr:from>
    <xdr:to>
      <xdr:col>3</xdr:col>
      <xdr:colOff>828770</xdr:colOff>
      <xdr:row>68</xdr:row>
      <xdr:rowOff>134307</xdr:rowOff>
    </xdr:to>
    <xdr:sp macro="" textlink="">
      <xdr:nvSpPr>
        <xdr:cNvPr id="78" name="Isosceles Triangl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2262847" y="151553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753511</xdr:colOff>
      <xdr:row>74</xdr:row>
      <xdr:rowOff>50995</xdr:rowOff>
    </xdr:from>
    <xdr:to>
      <xdr:col>3</xdr:col>
      <xdr:colOff>825829</xdr:colOff>
      <xdr:row>74</xdr:row>
      <xdr:rowOff>130925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2265788" y="259490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69</xdr:row>
      <xdr:rowOff>60702</xdr:rowOff>
    </xdr:from>
    <xdr:to>
      <xdr:col>3</xdr:col>
      <xdr:colOff>828770</xdr:colOff>
      <xdr:row>69</xdr:row>
      <xdr:rowOff>133135</xdr:rowOff>
    </xdr:to>
    <xdr:sp macro="" textlink="">
      <xdr:nvSpPr>
        <xdr:cNvPr id="81" name="Isosceles Triangl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2262847" y="16960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72</xdr:row>
      <xdr:rowOff>121920</xdr:rowOff>
    </xdr:from>
    <xdr:to>
      <xdr:col>11</xdr:col>
      <xdr:colOff>385608</xdr:colOff>
      <xdr:row>73</xdr:row>
      <xdr:rowOff>18970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10691730" y="2316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75</xdr:row>
      <xdr:rowOff>13439</xdr:rowOff>
    </xdr:from>
    <xdr:to>
      <xdr:col>11</xdr:col>
      <xdr:colOff>534839</xdr:colOff>
      <xdr:row>75</xdr:row>
      <xdr:rowOff>94150</xdr:rowOff>
    </xdr:to>
    <xdr:sp macro="" textlink="">
      <xdr:nvSpPr>
        <xdr:cNvPr id="83" name="Oval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10835641" y="27566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79</xdr:row>
      <xdr:rowOff>54254</xdr:rowOff>
    </xdr:from>
    <xdr:to>
      <xdr:col>3</xdr:col>
      <xdr:colOff>828770</xdr:colOff>
      <xdr:row>79</xdr:row>
      <xdr:rowOff>126687</xdr:rowOff>
    </xdr:to>
    <xdr:sp macro="" textlink="">
      <xdr:nvSpPr>
        <xdr:cNvPr id="84" name="Isosceles Triangl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2262847" y="350670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73</xdr:row>
      <xdr:rowOff>91440</xdr:rowOff>
    </xdr:from>
    <xdr:to>
      <xdr:col>11</xdr:col>
      <xdr:colOff>538008</xdr:colOff>
      <xdr:row>73</xdr:row>
      <xdr:rowOff>171370</xdr:rowOff>
    </xdr:to>
    <xdr:sp macro="" textlink="">
      <xdr:nvSpPr>
        <xdr:cNvPr id="85" name="Rectangl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10844130" y="24688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75</xdr:row>
      <xdr:rowOff>165839</xdr:rowOff>
    </xdr:from>
    <xdr:to>
      <xdr:col>12</xdr:col>
      <xdr:colOff>77639</xdr:colOff>
      <xdr:row>76</xdr:row>
      <xdr:rowOff>63670</xdr:rowOff>
    </xdr:to>
    <xdr:sp macro="" textlink="">
      <xdr:nvSpPr>
        <xdr:cNvPr id="86" name="Oval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10988041" y="29090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78</xdr:row>
      <xdr:rowOff>56598</xdr:rowOff>
    </xdr:from>
    <xdr:to>
      <xdr:col>3</xdr:col>
      <xdr:colOff>828770</xdr:colOff>
      <xdr:row>78</xdr:row>
      <xdr:rowOff>129031</xdr:rowOff>
    </xdr:to>
    <xdr:sp macro="" textlink="">
      <xdr:nvSpPr>
        <xdr:cNvPr id="87" name="Isosceles Triangl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2262847" y="332733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74</xdr:row>
      <xdr:rowOff>60960</xdr:rowOff>
    </xdr:from>
    <xdr:to>
      <xdr:col>12</xdr:col>
      <xdr:colOff>80808</xdr:colOff>
      <xdr:row>74</xdr:row>
      <xdr:rowOff>140890</xdr:rowOff>
    </xdr:to>
    <xdr:sp macro="" textlink="">
      <xdr:nvSpPr>
        <xdr:cNvPr id="88" name="Rectangl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10996530" y="26212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76</xdr:row>
      <xdr:rowOff>135359</xdr:rowOff>
    </xdr:from>
    <xdr:to>
      <xdr:col>12</xdr:col>
      <xdr:colOff>230039</xdr:colOff>
      <xdr:row>77</xdr:row>
      <xdr:rowOff>33190</xdr:rowOff>
    </xdr:to>
    <xdr:sp macro="" textlink="">
      <xdr:nvSpPr>
        <xdr:cNvPr id="89" name="Oval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11140441" y="3061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77</xdr:row>
      <xdr:rowOff>54254</xdr:rowOff>
    </xdr:from>
    <xdr:to>
      <xdr:col>3</xdr:col>
      <xdr:colOff>828770</xdr:colOff>
      <xdr:row>77</xdr:row>
      <xdr:rowOff>126687</xdr:rowOff>
    </xdr:to>
    <xdr:sp macro="" textlink="">
      <xdr:nvSpPr>
        <xdr:cNvPr id="90" name="Isosceles Triangl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2262847" y="3143285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75</xdr:row>
      <xdr:rowOff>30480</xdr:rowOff>
    </xdr:from>
    <xdr:to>
      <xdr:col>12</xdr:col>
      <xdr:colOff>233208</xdr:colOff>
      <xdr:row>75</xdr:row>
      <xdr:rowOff>110410</xdr:rowOff>
    </xdr:to>
    <xdr:sp macro="" textlink="">
      <xdr:nvSpPr>
        <xdr:cNvPr id="91" name="Rectangl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11148930" y="2773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77</xdr:row>
      <xdr:rowOff>104879</xdr:rowOff>
    </xdr:from>
    <xdr:to>
      <xdr:col>12</xdr:col>
      <xdr:colOff>382439</xdr:colOff>
      <xdr:row>78</xdr:row>
      <xdr:rowOff>2710</xdr:rowOff>
    </xdr:to>
    <xdr:sp macro="" textlink="">
      <xdr:nvSpPr>
        <xdr:cNvPr id="92" name="Oval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11292841" y="32138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79</xdr:row>
      <xdr:rowOff>914</xdr:rowOff>
    </xdr:from>
    <xdr:to>
      <xdr:col>12</xdr:col>
      <xdr:colOff>383000</xdr:colOff>
      <xdr:row>79</xdr:row>
      <xdr:rowOff>73347</xdr:rowOff>
    </xdr:to>
    <xdr:sp macro="" textlink="">
      <xdr:nvSpPr>
        <xdr:cNvPr id="93" name="Isosceles Triangl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11292840" y="34756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76</xdr:row>
      <xdr:rowOff>0</xdr:rowOff>
    </xdr:from>
    <xdr:to>
      <xdr:col>12</xdr:col>
      <xdr:colOff>385608</xdr:colOff>
      <xdr:row>76</xdr:row>
      <xdr:rowOff>79930</xdr:rowOff>
    </xdr:to>
    <xdr:sp macro="" textlink="">
      <xdr:nvSpPr>
        <xdr:cNvPr id="94" name="Rectangl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11301330" y="29260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21045</xdr:colOff>
      <xdr:row>44</xdr:row>
      <xdr:rowOff>142602</xdr:rowOff>
    </xdr:from>
    <xdr:ext cx="198137" cy="251482"/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6085" y="3434442"/>
          <a:ext cx="198137" cy="251482"/>
        </a:xfrm>
        <a:prstGeom prst="rect">
          <a:avLst/>
        </a:prstGeom>
      </xdr:spPr>
    </xdr:pic>
    <xdr:clientData/>
  </xdr:oneCellAnchor>
  <xdr:oneCellAnchor>
    <xdr:from>
      <xdr:col>2</xdr:col>
      <xdr:colOff>251460</xdr:colOff>
      <xdr:row>52</xdr:row>
      <xdr:rowOff>167640</xdr:rowOff>
    </xdr:from>
    <xdr:ext cx="198137" cy="251482"/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986028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735877</xdr:colOff>
      <xdr:row>37</xdr:row>
      <xdr:rowOff>42303</xdr:rowOff>
    </xdr:from>
    <xdr:to>
      <xdr:col>3</xdr:col>
      <xdr:colOff>813515</xdr:colOff>
      <xdr:row>37</xdr:row>
      <xdr:rowOff>123014</xdr:rowOff>
    </xdr:to>
    <xdr:sp macro="" textlink="">
      <xdr:nvSpPr>
        <xdr:cNvPr id="130" name="Oval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2241404" y="244375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8490</xdr:colOff>
      <xdr:row>31</xdr:row>
      <xdr:rowOff>0</xdr:rowOff>
    </xdr:from>
    <xdr:to>
      <xdr:col>14</xdr:col>
      <xdr:colOff>80808</xdr:colOff>
      <xdr:row>31</xdr:row>
      <xdr:rowOff>79930</xdr:rowOff>
    </xdr:to>
    <xdr:sp macro="" textlink="">
      <xdr:nvSpPr>
        <xdr:cNvPr id="132" name="Rectangl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12215730" y="6949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38</xdr:row>
      <xdr:rowOff>59390</xdr:rowOff>
    </xdr:from>
    <xdr:to>
      <xdr:col>3</xdr:col>
      <xdr:colOff>813515</xdr:colOff>
      <xdr:row>38</xdr:row>
      <xdr:rowOff>140101</xdr:rowOff>
    </xdr:to>
    <xdr:sp macro="" textlink="">
      <xdr:nvSpPr>
        <xdr:cNvPr id="133" name="Oval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2241404" y="264557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39</xdr:row>
      <xdr:rowOff>0</xdr:rowOff>
    </xdr:from>
    <xdr:to>
      <xdr:col>14</xdr:col>
      <xdr:colOff>230600</xdr:colOff>
      <xdr:row>39</xdr:row>
      <xdr:rowOff>42867</xdr:rowOff>
    </xdr:to>
    <xdr:sp macro="" textlink="">
      <xdr:nvSpPr>
        <xdr:cNvPr id="134" name="Isosceles Triangl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12359640" y="76513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160890</xdr:colOff>
      <xdr:row>31</xdr:row>
      <xdr:rowOff>152400</xdr:rowOff>
    </xdr:from>
    <xdr:to>
      <xdr:col>14</xdr:col>
      <xdr:colOff>233208</xdr:colOff>
      <xdr:row>32</xdr:row>
      <xdr:rowOff>49450</xdr:rowOff>
    </xdr:to>
    <xdr:sp macro="" textlink="">
      <xdr:nvSpPr>
        <xdr:cNvPr id="135" name="Rectangl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12368130" y="7101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39</xdr:row>
      <xdr:rowOff>122834</xdr:rowOff>
    </xdr:from>
    <xdr:to>
      <xdr:col>14</xdr:col>
      <xdr:colOff>383000</xdr:colOff>
      <xdr:row>40</xdr:row>
      <xdr:rowOff>12387</xdr:rowOff>
    </xdr:to>
    <xdr:sp macro="" textlink="">
      <xdr:nvSpPr>
        <xdr:cNvPr id="137" name="Isosceles Triangl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12512040" y="78037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313290</xdr:colOff>
      <xdr:row>32</xdr:row>
      <xdr:rowOff>121920</xdr:rowOff>
    </xdr:from>
    <xdr:to>
      <xdr:col>14</xdr:col>
      <xdr:colOff>385608</xdr:colOff>
      <xdr:row>33</xdr:row>
      <xdr:rowOff>18970</xdr:rowOff>
    </xdr:to>
    <xdr:sp macro="" textlink="">
      <xdr:nvSpPr>
        <xdr:cNvPr id="138" name="Rectangl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12520530" y="72542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34</xdr:row>
      <xdr:rowOff>51539</xdr:rowOff>
    </xdr:from>
    <xdr:to>
      <xdr:col>3</xdr:col>
      <xdr:colOff>813515</xdr:colOff>
      <xdr:row>34</xdr:row>
      <xdr:rowOff>132250</xdr:rowOff>
    </xdr:to>
    <xdr:sp macro="" textlink="">
      <xdr:nvSpPr>
        <xdr:cNvPr id="139" name="Oval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2241404" y="189881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457200</xdr:colOff>
      <xdr:row>40</xdr:row>
      <xdr:rowOff>92354</xdr:rowOff>
    </xdr:from>
    <xdr:to>
      <xdr:col>14</xdr:col>
      <xdr:colOff>535400</xdr:colOff>
      <xdr:row>40</xdr:row>
      <xdr:rowOff>164787</xdr:rowOff>
    </xdr:to>
    <xdr:sp macro="" textlink="">
      <xdr:nvSpPr>
        <xdr:cNvPr id="140" name="Isosceles Triangl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12664440" y="79561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465690</xdr:colOff>
      <xdr:row>33</xdr:row>
      <xdr:rowOff>91440</xdr:rowOff>
    </xdr:from>
    <xdr:to>
      <xdr:col>14</xdr:col>
      <xdr:colOff>538008</xdr:colOff>
      <xdr:row>33</xdr:row>
      <xdr:rowOff>171370</xdr:rowOff>
    </xdr:to>
    <xdr:sp macro="" textlink="">
      <xdr:nvSpPr>
        <xdr:cNvPr id="141" name="Rectangl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12672930" y="74066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44</xdr:row>
      <xdr:rowOff>59621</xdr:rowOff>
    </xdr:from>
    <xdr:to>
      <xdr:col>3</xdr:col>
      <xdr:colOff>813515</xdr:colOff>
      <xdr:row>44</xdr:row>
      <xdr:rowOff>142179</xdr:rowOff>
    </xdr:to>
    <xdr:sp macro="" textlink="">
      <xdr:nvSpPr>
        <xdr:cNvPr id="142" name="Oval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2241404" y="3754166"/>
          <a:ext cx="77638" cy="82558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41</xdr:row>
      <xdr:rowOff>61874</xdr:rowOff>
    </xdr:from>
    <xdr:to>
      <xdr:col>15</xdr:col>
      <xdr:colOff>78200</xdr:colOff>
      <xdr:row>41</xdr:row>
      <xdr:rowOff>134307</xdr:rowOff>
    </xdr:to>
    <xdr:sp macro="" textlink="">
      <xdr:nvSpPr>
        <xdr:cNvPr id="143" name="Isosceles Triangl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12816840" y="81085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40</xdr:row>
      <xdr:rowOff>135359</xdr:rowOff>
    </xdr:from>
    <xdr:to>
      <xdr:col>15</xdr:col>
      <xdr:colOff>230039</xdr:colOff>
      <xdr:row>41</xdr:row>
      <xdr:rowOff>33190</xdr:rowOff>
    </xdr:to>
    <xdr:sp macro="" textlink="">
      <xdr:nvSpPr>
        <xdr:cNvPr id="145" name="Oval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12969241" y="799919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44</xdr:row>
      <xdr:rowOff>31394</xdr:rowOff>
    </xdr:from>
    <xdr:to>
      <xdr:col>15</xdr:col>
      <xdr:colOff>230600</xdr:colOff>
      <xdr:row>44</xdr:row>
      <xdr:rowOff>103827</xdr:rowOff>
    </xdr:to>
    <xdr:sp macro="" textlink="">
      <xdr:nvSpPr>
        <xdr:cNvPr id="146" name="Isosceles Triangl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12969240" y="82609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160890</xdr:colOff>
      <xdr:row>39</xdr:row>
      <xdr:rowOff>30480</xdr:rowOff>
    </xdr:from>
    <xdr:to>
      <xdr:col>15</xdr:col>
      <xdr:colOff>233208</xdr:colOff>
      <xdr:row>39</xdr:row>
      <xdr:rowOff>110410</xdr:rowOff>
    </xdr:to>
    <xdr:sp macro="" textlink="">
      <xdr:nvSpPr>
        <xdr:cNvPr id="147" name="Rectangl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12977730" y="7711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45</xdr:row>
      <xdr:rowOff>914</xdr:rowOff>
    </xdr:from>
    <xdr:to>
      <xdr:col>15</xdr:col>
      <xdr:colOff>383000</xdr:colOff>
      <xdr:row>45</xdr:row>
      <xdr:rowOff>73347</xdr:rowOff>
    </xdr:to>
    <xdr:sp macro="" textlink="">
      <xdr:nvSpPr>
        <xdr:cNvPr id="149" name="Isosceles Triangl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13121640" y="84133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313290</xdr:colOff>
      <xdr:row>40</xdr:row>
      <xdr:rowOff>0</xdr:rowOff>
    </xdr:from>
    <xdr:to>
      <xdr:col>15</xdr:col>
      <xdr:colOff>385608</xdr:colOff>
      <xdr:row>40</xdr:row>
      <xdr:rowOff>79930</xdr:rowOff>
    </xdr:to>
    <xdr:sp macro="" textlink="">
      <xdr:nvSpPr>
        <xdr:cNvPr id="150" name="Rectangl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13130130" y="7863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31</xdr:row>
      <xdr:rowOff>54254</xdr:rowOff>
    </xdr:from>
    <xdr:to>
      <xdr:col>3</xdr:col>
      <xdr:colOff>813176</xdr:colOff>
      <xdr:row>31</xdr:row>
      <xdr:rowOff>126687</xdr:rowOff>
    </xdr:to>
    <xdr:sp macro="" textlink="">
      <xdr:nvSpPr>
        <xdr:cNvPr id="152" name="Isosceles Triangl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2248816" y="13344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32</xdr:row>
      <xdr:rowOff>61874</xdr:rowOff>
    </xdr:from>
    <xdr:to>
      <xdr:col>3</xdr:col>
      <xdr:colOff>813796</xdr:colOff>
      <xdr:row>32</xdr:row>
      <xdr:rowOff>134307</xdr:rowOff>
    </xdr:to>
    <xdr:sp macro="" textlink="">
      <xdr:nvSpPr>
        <xdr:cNvPr id="154" name="Isosceles Triangl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2241123" y="153969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44</xdr:row>
      <xdr:rowOff>246575</xdr:rowOff>
    </xdr:from>
    <xdr:to>
      <xdr:col>3</xdr:col>
      <xdr:colOff>810855</xdr:colOff>
      <xdr:row>44</xdr:row>
      <xdr:rowOff>326505</xdr:rowOff>
    </xdr:to>
    <xdr:sp macro="" textlink="">
      <xdr:nvSpPr>
        <xdr:cNvPr id="155" name="Rectangl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2244064" y="39411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33</xdr:row>
      <xdr:rowOff>60702</xdr:rowOff>
    </xdr:from>
    <xdr:to>
      <xdr:col>3</xdr:col>
      <xdr:colOff>813796</xdr:colOff>
      <xdr:row>33</xdr:row>
      <xdr:rowOff>133135</xdr:rowOff>
    </xdr:to>
    <xdr:sp macro="" textlink="">
      <xdr:nvSpPr>
        <xdr:cNvPr id="156" name="Isosceles Triangl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2241123" y="17232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40</xdr:row>
      <xdr:rowOff>121920</xdr:rowOff>
    </xdr:from>
    <xdr:to>
      <xdr:col>11</xdr:col>
      <xdr:colOff>385608</xdr:colOff>
      <xdr:row>41</xdr:row>
      <xdr:rowOff>18970</xdr:rowOff>
    </xdr:to>
    <xdr:sp macro="" textlink="">
      <xdr:nvSpPr>
        <xdr:cNvPr id="157" name="Rectangl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10691730" y="7985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45</xdr:row>
      <xdr:rowOff>13439</xdr:rowOff>
    </xdr:from>
    <xdr:to>
      <xdr:col>11</xdr:col>
      <xdr:colOff>534839</xdr:colOff>
      <xdr:row>45</xdr:row>
      <xdr:rowOff>94150</xdr:rowOff>
    </xdr:to>
    <xdr:sp macro="" textlink="">
      <xdr:nvSpPr>
        <xdr:cNvPr id="158" name="Oval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10835641" y="8425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44</xdr:row>
      <xdr:rowOff>423949</xdr:rowOff>
    </xdr:from>
    <xdr:to>
      <xdr:col>3</xdr:col>
      <xdr:colOff>810855</xdr:colOff>
      <xdr:row>44</xdr:row>
      <xdr:rowOff>503879</xdr:rowOff>
    </xdr:to>
    <xdr:sp macro="" textlink="">
      <xdr:nvSpPr>
        <xdr:cNvPr id="160" name="Rectangl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2244064" y="411849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45</xdr:row>
      <xdr:rowOff>165839</xdr:rowOff>
    </xdr:from>
    <xdr:to>
      <xdr:col>12</xdr:col>
      <xdr:colOff>77639</xdr:colOff>
      <xdr:row>46</xdr:row>
      <xdr:rowOff>63670</xdr:rowOff>
    </xdr:to>
    <xdr:sp macro="" textlink="">
      <xdr:nvSpPr>
        <xdr:cNvPr id="161" name="Oval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10988041" y="8578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48</xdr:row>
      <xdr:rowOff>56598</xdr:rowOff>
    </xdr:from>
    <xdr:to>
      <xdr:col>3</xdr:col>
      <xdr:colOff>813796</xdr:colOff>
      <xdr:row>48</xdr:row>
      <xdr:rowOff>129031</xdr:rowOff>
    </xdr:to>
    <xdr:sp macro="" textlink="">
      <xdr:nvSpPr>
        <xdr:cNvPr id="162" name="Isosceles Triangle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2241123" y="4868743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44</xdr:row>
      <xdr:rowOff>60960</xdr:rowOff>
    </xdr:from>
    <xdr:to>
      <xdr:col>12</xdr:col>
      <xdr:colOff>80808</xdr:colOff>
      <xdr:row>44</xdr:row>
      <xdr:rowOff>140890</xdr:rowOff>
    </xdr:to>
    <xdr:sp macro="" textlink="">
      <xdr:nvSpPr>
        <xdr:cNvPr id="163" name="Rectangle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10996530" y="8290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46</xdr:row>
      <xdr:rowOff>135359</xdr:rowOff>
    </xdr:from>
    <xdr:to>
      <xdr:col>12</xdr:col>
      <xdr:colOff>230039</xdr:colOff>
      <xdr:row>47</xdr:row>
      <xdr:rowOff>33190</xdr:rowOff>
    </xdr:to>
    <xdr:sp macro="" textlink="">
      <xdr:nvSpPr>
        <xdr:cNvPr id="164" name="Oval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11140441" y="8730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47</xdr:row>
      <xdr:rowOff>54254</xdr:rowOff>
    </xdr:from>
    <xdr:to>
      <xdr:col>3</xdr:col>
      <xdr:colOff>813796</xdr:colOff>
      <xdr:row>47</xdr:row>
      <xdr:rowOff>126687</xdr:rowOff>
    </xdr:to>
    <xdr:sp macro="" textlink="">
      <xdr:nvSpPr>
        <xdr:cNvPr id="165" name="Isosceles Triangle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2241123" y="468167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45</xdr:row>
      <xdr:rowOff>30480</xdr:rowOff>
    </xdr:from>
    <xdr:to>
      <xdr:col>12</xdr:col>
      <xdr:colOff>233208</xdr:colOff>
      <xdr:row>45</xdr:row>
      <xdr:rowOff>110410</xdr:rowOff>
    </xdr:to>
    <xdr:sp macro="" textlink="">
      <xdr:nvSpPr>
        <xdr:cNvPr id="166" name="Rectangle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11148930" y="84429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47</xdr:row>
      <xdr:rowOff>104879</xdr:rowOff>
    </xdr:from>
    <xdr:to>
      <xdr:col>12</xdr:col>
      <xdr:colOff>382439</xdr:colOff>
      <xdr:row>48</xdr:row>
      <xdr:rowOff>2710</xdr:rowOff>
    </xdr:to>
    <xdr:sp macro="" textlink="">
      <xdr:nvSpPr>
        <xdr:cNvPr id="167" name="Oval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11292841" y="8883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46</xdr:row>
      <xdr:rowOff>0</xdr:rowOff>
    </xdr:from>
    <xdr:to>
      <xdr:col>12</xdr:col>
      <xdr:colOff>385608</xdr:colOff>
      <xdr:row>46</xdr:row>
      <xdr:rowOff>79930</xdr:rowOff>
    </xdr:to>
    <xdr:sp macro="" textlink="">
      <xdr:nvSpPr>
        <xdr:cNvPr id="169" name="Rectangle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11301330" y="8595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65</xdr:row>
      <xdr:rowOff>53082</xdr:rowOff>
    </xdr:from>
    <xdr:to>
      <xdr:col>3</xdr:col>
      <xdr:colOff>828770</xdr:colOff>
      <xdr:row>65</xdr:row>
      <xdr:rowOff>125515</xdr:rowOff>
    </xdr:to>
    <xdr:sp macro="" textlink="">
      <xdr:nvSpPr>
        <xdr:cNvPr id="170" name="Isosceles Triangle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2259330" y="737590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41</xdr:row>
      <xdr:rowOff>43738</xdr:rowOff>
    </xdr:from>
    <xdr:to>
      <xdr:col>3</xdr:col>
      <xdr:colOff>810855</xdr:colOff>
      <xdr:row>41</xdr:row>
      <xdr:rowOff>123668</xdr:rowOff>
    </xdr:to>
    <xdr:sp macro="" textlink="">
      <xdr:nvSpPr>
        <xdr:cNvPr id="95" name="Rectangl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2244064" y="318410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31</xdr:row>
      <xdr:rowOff>68109</xdr:rowOff>
    </xdr:from>
    <xdr:to>
      <xdr:col>3</xdr:col>
      <xdr:colOff>813796</xdr:colOff>
      <xdr:row>31</xdr:row>
      <xdr:rowOff>140542</xdr:rowOff>
    </xdr:to>
    <xdr:sp macro="" textlink="">
      <xdr:nvSpPr>
        <xdr:cNvPr id="96" name="Isosceles Triangl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2241123" y="136120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32</xdr:row>
      <xdr:rowOff>75729</xdr:rowOff>
    </xdr:from>
    <xdr:to>
      <xdr:col>3</xdr:col>
      <xdr:colOff>813176</xdr:colOff>
      <xdr:row>32</xdr:row>
      <xdr:rowOff>148162</xdr:rowOff>
    </xdr:to>
    <xdr:sp macro="" textlink="">
      <xdr:nvSpPr>
        <xdr:cNvPr id="97" name="Isosceles Triangl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2240503" y="15535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55335</xdr:colOff>
      <xdr:row>10</xdr:row>
      <xdr:rowOff>150222</xdr:rowOff>
    </xdr:from>
    <xdr:ext cx="198137" cy="251482"/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2755" y="2344782"/>
          <a:ext cx="198137" cy="251482"/>
        </a:xfrm>
        <a:prstGeom prst="rect">
          <a:avLst/>
        </a:prstGeom>
      </xdr:spPr>
    </xdr:pic>
    <xdr:clientData/>
  </xdr:oneCellAnchor>
  <xdr:oneCellAnchor>
    <xdr:from>
      <xdr:col>2</xdr:col>
      <xdr:colOff>251460</xdr:colOff>
      <xdr:row>20</xdr:row>
      <xdr:rowOff>30480</xdr:rowOff>
    </xdr:from>
    <xdr:ext cx="198137" cy="251482"/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387096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735877</xdr:colOff>
      <xdr:row>9</xdr:row>
      <xdr:rowOff>42303</xdr:rowOff>
    </xdr:from>
    <xdr:to>
      <xdr:col>3</xdr:col>
      <xdr:colOff>813515</xdr:colOff>
      <xdr:row>9</xdr:row>
      <xdr:rowOff>123014</xdr:rowOff>
    </xdr:to>
    <xdr:sp macro="" textlink="">
      <xdr:nvSpPr>
        <xdr:cNvPr id="116" name="Oval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2240827" y="854812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6</xdr:row>
      <xdr:rowOff>54254</xdr:rowOff>
    </xdr:from>
    <xdr:to>
      <xdr:col>3</xdr:col>
      <xdr:colOff>813176</xdr:colOff>
      <xdr:row>6</xdr:row>
      <xdr:rowOff>126687</xdr:rowOff>
    </xdr:to>
    <xdr:sp macro="" textlink="">
      <xdr:nvSpPr>
        <xdr:cNvPr id="120" name="Isosceles Triangl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2239926" y="74742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7</xdr:row>
      <xdr:rowOff>61874</xdr:rowOff>
    </xdr:from>
    <xdr:to>
      <xdr:col>3</xdr:col>
      <xdr:colOff>813796</xdr:colOff>
      <xdr:row>7</xdr:row>
      <xdr:rowOff>134307</xdr:rowOff>
    </xdr:to>
    <xdr:sp macro="" textlink="">
      <xdr:nvSpPr>
        <xdr:cNvPr id="121" name="Isosceles Triangl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2240546" y="766282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8</xdr:row>
      <xdr:rowOff>60702</xdr:rowOff>
    </xdr:from>
    <xdr:to>
      <xdr:col>3</xdr:col>
      <xdr:colOff>813796</xdr:colOff>
      <xdr:row>8</xdr:row>
      <xdr:rowOff>133135</xdr:rowOff>
    </xdr:to>
    <xdr:sp macro="" textlink="">
      <xdr:nvSpPr>
        <xdr:cNvPr id="123" name="Isosceles Triangl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2240546" y="784262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16</xdr:row>
      <xdr:rowOff>56598</xdr:rowOff>
    </xdr:from>
    <xdr:to>
      <xdr:col>3</xdr:col>
      <xdr:colOff>813796</xdr:colOff>
      <xdr:row>16</xdr:row>
      <xdr:rowOff>129031</xdr:rowOff>
    </xdr:to>
    <xdr:sp macro="" textlink="">
      <xdr:nvSpPr>
        <xdr:cNvPr id="125" name="Isosceles Triangle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2240546" y="1093414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15</xdr:row>
      <xdr:rowOff>54254</xdr:rowOff>
    </xdr:from>
    <xdr:to>
      <xdr:col>3</xdr:col>
      <xdr:colOff>813796</xdr:colOff>
      <xdr:row>15</xdr:row>
      <xdr:rowOff>126687</xdr:rowOff>
    </xdr:to>
    <xdr:sp macro="" textlink="">
      <xdr:nvSpPr>
        <xdr:cNvPr id="126" name="Isosceles Triangl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2240546" y="107508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10</xdr:row>
      <xdr:rowOff>43738</xdr:rowOff>
    </xdr:from>
    <xdr:to>
      <xdr:col>3</xdr:col>
      <xdr:colOff>810855</xdr:colOff>
      <xdr:row>10</xdr:row>
      <xdr:rowOff>123668</xdr:rowOff>
    </xdr:to>
    <xdr:sp macro="" textlink="">
      <xdr:nvSpPr>
        <xdr:cNvPr id="127" name="Rectangl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2243487" y="927346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11</xdr:row>
      <xdr:rowOff>59390</xdr:rowOff>
    </xdr:from>
    <xdr:to>
      <xdr:col>3</xdr:col>
      <xdr:colOff>813515</xdr:colOff>
      <xdr:row>11</xdr:row>
      <xdr:rowOff>140101</xdr:rowOff>
    </xdr:to>
    <xdr:sp macro="" textlink="">
      <xdr:nvSpPr>
        <xdr:cNvPr id="100" name="Oval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2244637" y="207107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12</xdr:row>
      <xdr:rowOff>43738</xdr:rowOff>
    </xdr:from>
    <xdr:to>
      <xdr:col>3</xdr:col>
      <xdr:colOff>810855</xdr:colOff>
      <xdr:row>12</xdr:row>
      <xdr:rowOff>123668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2247297" y="2238298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13</xdr:row>
      <xdr:rowOff>43738</xdr:rowOff>
    </xdr:from>
    <xdr:to>
      <xdr:col>3</xdr:col>
      <xdr:colOff>810855</xdr:colOff>
      <xdr:row>13</xdr:row>
      <xdr:rowOff>123668</xdr:rowOff>
    </xdr:to>
    <xdr:sp macro="" textlink="">
      <xdr:nvSpPr>
        <xdr:cNvPr id="102" name="Rectangl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2247297" y="2238298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</xdr:colOff>
      <xdr:row>83</xdr:row>
      <xdr:rowOff>101492</xdr:rowOff>
    </xdr:from>
    <xdr:to>
      <xdr:col>18</xdr:col>
      <xdr:colOff>77639</xdr:colOff>
      <xdr:row>83</xdr:row>
      <xdr:rowOff>182203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6501534" y="5520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0</xdr:colOff>
      <xdr:row>84</xdr:row>
      <xdr:rowOff>177021</xdr:rowOff>
    </xdr:from>
    <xdr:to>
      <xdr:col>18</xdr:col>
      <xdr:colOff>78200</xdr:colOff>
      <xdr:row>85</xdr:row>
      <xdr:rowOff>63187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16501533" y="5781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68</xdr:row>
      <xdr:rowOff>59267</xdr:rowOff>
    </xdr:from>
    <xdr:to>
      <xdr:col>8</xdr:col>
      <xdr:colOff>821641</xdr:colOff>
      <xdr:row>68</xdr:row>
      <xdr:rowOff>139197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7010423" y="28469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152401</xdr:colOff>
      <xdr:row>84</xdr:row>
      <xdr:rowOff>67626</xdr:rowOff>
    </xdr:from>
    <xdr:to>
      <xdr:col>18</xdr:col>
      <xdr:colOff>230039</xdr:colOff>
      <xdr:row>84</xdr:row>
      <xdr:rowOff>148337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6653934" y="5672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152400</xdr:colOff>
      <xdr:row>85</xdr:row>
      <xdr:rowOff>143154</xdr:rowOff>
    </xdr:from>
    <xdr:to>
      <xdr:col>18</xdr:col>
      <xdr:colOff>230600</xdr:colOff>
      <xdr:row>86</xdr:row>
      <xdr:rowOff>29320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16653933" y="5934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65</xdr:row>
      <xdr:rowOff>50800</xdr:rowOff>
    </xdr:from>
    <xdr:to>
      <xdr:col>3</xdr:col>
      <xdr:colOff>807625</xdr:colOff>
      <xdr:row>65</xdr:row>
      <xdr:rowOff>130730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2246607" y="2286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304801</xdr:colOff>
      <xdr:row>85</xdr:row>
      <xdr:rowOff>33759</xdr:rowOff>
    </xdr:from>
    <xdr:to>
      <xdr:col>18</xdr:col>
      <xdr:colOff>382439</xdr:colOff>
      <xdr:row>85</xdr:row>
      <xdr:rowOff>114470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16806334" y="5824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86</xdr:row>
      <xdr:rowOff>109287</xdr:rowOff>
    </xdr:from>
    <xdr:to>
      <xdr:col>18</xdr:col>
      <xdr:colOff>383000</xdr:colOff>
      <xdr:row>86</xdr:row>
      <xdr:rowOff>181720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16806333" y="60867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66</xdr:row>
      <xdr:rowOff>50800</xdr:rowOff>
    </xdr:from>
    <xdr:to>
      <xdr:col>3</xdr:col>
      <xdr:colOff>807625</xdr:colOff>
      <xdr:row>66</xdr:row>
      <xdr:rowOff>130730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246607" y="247015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457201</xdr:colOff>
      <xdr:row>85</xdr:row>
      <xdr:rowOff>186159</xdr:rowOff>
    </xdr:from>
    <xdr:to>
      <xdr:col>18</xdr:col>
      <xdr:colOff>534839</xdr:colOff>
      <xdr:row>86</xdr:row>
      <xdr:rowOff>80603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16958734" y="5977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87</xdr:row>
      <xdr:rowOff>75421</xdr:rowOff>
    </xdr:from>
    <xdr:to>
      <xdr:col>18</xdr:col>
      <xdr:colOff>535400</xdr:colOff>
      <xdr:row>87</xdr:row>
      <xdr:rowOff>147854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16958733" y="62391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465690</xdr:colOff>
      <xdr:row>84</xdr:row>
      <xdr:rowOff>84667</xdr:rowOff>
    </xdr:from>
    <xdr:to>
      <xdr:col>18</xdr:col>
      <xdr:colOff>538008</xdr:colOff>
      <xdr:row>84</xdr:row>
      <xdr:rowOff>164597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16967223" y="56896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86</xdr:row>
      <xdr:rowOff>152292</xdr:rowOff>
    </xdr:from>
    <xdr:to>
      <xdr:col>19</xdr:col>
      <xdr:colOff>77639</xdr:colOff>
      <xdr:row>87</xdr:row>
      <xdr:rowOff>46737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17111134" y="61297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88</xdr:row>
      <xdr:rowOff>41554</xdr:rowOff>
    </xdr:from>
    <xdr:to>
      <xdr:col>19</xdr:col>
      <xdr:colOff>78200</xdr:colOff>
      <xdr:row>88</xdr:row>
      <xdr:rowOff>113987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17111133" y="6391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8490</xdr:colOff>
      <xdr:row>85</xdr:row>
      <xdr:rowOff>50800</xdr:rowOff>
    </xdr:from>
    <xdr:to>
      <xdr:col>19</xdr:col>
      <xdr:colOff>80808</xdr:colOff>
      <xdr:row>85</xdr:row>
      <xdr:rowOff>130730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17119623" y="5842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87</xdr:row>
      <xdr:rowOff>118426</xdr:rowOff>
    </xdr:from>
    <xdr:to>
      <xdr:col>19</xdr:col>
      <xdr:colOff>230039</xdr:colOff>
      <xdr:row>88</xdr:row>
      <xdr:rowOff>12870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17263534" y="6282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89</xdr:row>
      <xdr:rowOff>7687</xdr:rowOff>
    </xdr:from>
    <xdr:to>
      <xdr:col>19</xdr:col>
      <xdr:colOff>230600</xdr:colOff>
      <xdr:row>89</xdr:row>
      <xdr:rowOff>80120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17263533" y="6543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160890</xdr:colOff>
      <xdr:row>86</xdr:row>
      <xdr:rowOff>16933</xdr:rowOff>
    </xdr:from>
    <xdr:to>
      <xdr:col>19</xdr:col>
      <xdr:colOff>233208</xdr:colOff>
      <xdr:row>86</xdr:row>
      <xdr:rowOff>96863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17272023" y="5994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88</xdr:row>
      <xdr:rowOff>84559</xdr:rowOff>
    </xdr:from>
    <xdr:to>
      <xdr:col>19</xdr:col>
      <xdr:colOff>382439</xdr:colOff>
      <xdr:row>88</xdr:row>
      <xdr:rowOff>165270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17415934" y="6434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89</xdr:row>
      <xdr:rowOff>160087</xdr:rowOff>
    </xdr:from>
    <xdr:to>
      <xdr:col>19</xdr:col>
      <xdr:colOff>383000</xdr:colOff>
      <xdr:row>90</xdr:row>
      <xdr:rowOff>46254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17415933" y="6696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313290</xdr:colOff>
      <xdr:row>86</xdr:row>
      <xdr:rowOff>169333</xdr:rowOff>
    </xdr:from>
    <xdr:to>
      <xdr:col>19</xdr:col>
      <xdr:colOff>385608</xdr:colOff>
      <xdr:row>87</xdr:row>
      <xdr:rowOff>62997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17424423" y="6146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72</xdr:row>
      <xdr:rowOff>75421</xdr:rowOff>
    </xdr:from>
    <xdr:to>
      <xdr:col>3</xdr:col>
      <xdr:colOff>810566</xdr:colOff>
      <xdr:row>72</xdr:row>
      <xdr:rowOff>147854</xdr:rowOff>
    </xdr:to>
    <xdr:sp macro="" textlink="">
      <xdr:nvSpPr>
        <xdr:cNvPr id="66" name="Isosceles Triangle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2243666" y="35996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64</xdr:row>
      <xdr:rowOff>67733</xdr:rowOff>
    </xdr:from>
    <xdr:to>
      <xdr:col>3</xdr:col>
      <xdr:colOff>807625</xdr:colOff>
      <xdr:row>64</xdr:row>
      <xdr:rowOff>147663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>
          <a:off x="2246607" y="211878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732647</xdr:colOff>
      <xdr:row>68</xdr:row>
      <xdr:rowOff>50693</xdr:rowOff>
    </xdr:from>
    <xdr:to>
      <xdr:col>3</xdr:col>
      <xdr:colOff>810285</xdr:colOff>
      <xdr:row>68</xdr:row>
      <xdr:rowOff>131404</xdr:rowOff>
    </xdr:to>
    <xdr:sp macro="" textlink="">
      <xdr:nvSpPr>
        <xdr:cNvPr id="68" name="Oval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2243947" y="2838343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60</xdr:row>
      <xdr:rowOff>58487</xdr:rowOff>
    </xdr:from>
    <xdr:to>
      <xdr:col>3</xdr:col>
      <xdr:colOff>810566</xdr:colOff>
      <xdr:row>60</xdr:row>
      <xdr:rowOff>130920</xdr:rowOff>
    </xdr:to>
    <xdr:sp macro="" textlink="">
      <xdr:nvSpPr>
        <xdr:cNvPr id="69" name="Isosceles Triangle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2243666" y="134753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64</xdr:row>
      <xdr:rowOff>59267</xdr:rowOff>
    </xdr:from>
    <xdr:to>
      <xdr:col>13</xdr:col>
      <xdr:colOff>808941</xdr:colOff>
      <xdr:row>64</xdr:row>
      <xdr:rowOff>139197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11944373" y="21103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732647</xdr:colOff>
      <xdr:row>67</xdr:row>
      <xdr:rowOff>67625</xdr:rowOff>
    </xdr:from>
    <xdr:to>
      <xdr:col>3</xdr:col>
      <xdr:colOff>810285</xdr:colOff>
      <xdr:row>67</xdr:row>
      <xdr:rowOff>148336</xdr:rowOff>
    </xdr:to>
    <xdr:sp macro="" textlink="">
      <xdr:nvSpPr>
        <xdr:cNvPr id="71" name="Oval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2243947" y="267112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71</xdr:row>
      <xdr:rowOff>66954</xdr:rowOff>
    </xdr:from>
    <xdr:to>
      <xdr:col>3</xdr:col>
      <xdr:colOff>810566</xdr:colOff>
      <xdr:row>71</xdr:row>
      <xdr:rowOff>139387</xdr:rowOff>
    </xdr:to>
    <xdr:sp macro="" textlink="">
      <xdr:nvSpPr>
        <xdr:cNvPr id="72" name="Isosceles Triangle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2243666" y="34070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65</xdr:row>
      <xdr:rowOff>52917</xdr:rowOff>
    </xdr:from>
    <xdr:to>
      <xdr:col>13</xdr:col>
      <xdr:colOff>808941</xdr:colOff>
      <xdr:row>65</xdr:row>
      <xdr:rowOff>132847</xdr:rowOff>
    </xdr:to>
    <xdr:sp macro="" textlink="">
      <xdr:nvSpPr>
        <xdr:cNvPr id="73" name="Rectangle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11944373" y="22881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746663</xdr:colOff>
      <xdr:row>65</xdr:row>
      <xdr:rowOff>50692</xdr:rowOff>
    </xdr:from>
    <xdr:to>
      <xdr:col>8</xdr:col>
      <xdr:colOff>824301</xdr:colOff>
      <xdr:row>65</xdr:row>
      <xdr:rowOff>131403</xdr:rowOff>
    </xdr:to>
    <xdr:sp macro="" textlink="">
      <xdr:nvSpPr>
        <xdr:cNvPr id="74" name="Oval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7007763" y="22858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457200</xdr:colOff>
      <xdr:row>81</xdr:row>
      <xdr:rowOff>75421</xdr:rowOff>
    </xdr:from>
    <xdr:to>
      <xdr:col>19</xdr:col>
      <xdr:colOff>535400</xdr:colOff>
      <xdr:row>81</xdr:row>
      <xdr:rowOff>147854</xdr:rowOff>
    </xdr:to>
    <xdr:sp macro="" textlink="">
      <xdr:nvSpPr>
        <xdr:cNvPr id="75" name="Isosceles Triangle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17568333" y="5121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66</xdr:row>
      <xdr:rowOff>50800</xdr:rowOff>
    </xdr:from>
    <xdr:to>
      <xdr:col>13</xdr:col>
      <xdr:colOff>808941</xdr:colOff>
      <xdr:row>66</xdr:row>
      <xdr:rowOff>130730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11944373" y="247015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746663</xdr:colOff>
      <xdr:row>66</xdr:row>
      <xdr:rowOff>42226</xdr:rowOff>
    </xdr:from>
    <xdr:to>
      <xdr:col>8</xdr:col>
      <xdr:colOff>824301</xdr:colOff>
      <xdr:row>66</xdr:row>
      <xdr:rowOff>122937</xdr:rowOff>
    </xdr:to>
    <xdr:sp macro="" textlink="">
      <xdr:nvSpPr>
        <xdr:cNvPr id="77" name="Oval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7007763" y="24615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82</xdr:row>
      <xdr:rowOff>41554</xdr:rowOff>
    </xdr:from>
    <xdr:to>
      <xdr:col>20</xdr:col>
      <xdr:colOff>78200</xdr:colOff>
      <xdr:row>82</xdr:row>
      <xdr:rowOff>113987</xdr:rowOff>
    </xdr:to>
    <xdr:sp macro="" textlink="">
      <xdr:nvSpPr>
        <xdr:cNvPr id="78" name="Isosceles Triangle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>
        <a:xfrm>
          <a:off x="17720733" y="5273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67</xdr:row>
      <xdr:rowOff>59266</xdr:rowOff>
    </xdr:from>
    <xdr:to>
      <xdr:col>13</xdr:col>
      <xdr:colOff>808941</xdr:colOff>
      <xdr:row>67</xdr:row>
      <xdr:rowOff>139196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>
        <a:xfrm>
          <a:off x="11944373" y="266276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733963</xdr:colOff>
      <xdr:row>68</xdr:row>
      <xdr:rowOff>59160</xdr:rowOff>
    </xdr:from>
    <xdr:to>
      <xdr:col>13</xdr:col>
      <xdr:colOff>811601</xdr:colOff>
      <xdr:row>68</xdr:row>
      <xdr:rowOff>139871</xdr:rowOff>
    </xdr:to>
    <xdr:sp macro="" textlink="">
      <xdr:nvSpPr>
        <xdr:cNvPr id="80" name="Oval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>
        <a:xfrm>
          <a:off x="11941713" y="284681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83</xdr:row>
      <xdr:rowOff>7687</xdr:rowOff>
    </xdr:from>
    <xdr:to>
      <xdr:col>20</xdr:col>
      <xdr:colOff>230600</xdr:colOff>
      <xdr:row>83</xdr:row>
      <xdr:rowOff>80120</xdr:rowOff>
    </xdr:to>
    <xdr:sp macro="" textlink="">
      <xdr:nvSpPr>
        <xdr:cNvPr id="81" name="Isosceles Triangl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17873133" y="5426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64</xdr:row>
      <xdr:rowOff>50799</xdr:rowOff>
    </xdr:from>
    <xdr:to>
      <xdr:col>8</xdr:col>
      <xdr:colOff>821641</xdr:colOff>
      <xdr:row>64</xdr:row>
      <xdr:rowOff>130729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>
          <a:off x="7010423" y="21018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82</xdr:row>
      <xdr:rowOff>84559</xdr:rowOff>
    </xdr:from>
    <xdr:to>
      <xdr:col>20</xdr:col>
      <xdr:colOff>382439</xdr:colOff>
      <xdr:row>82</xdr:row>
      <xdr:rowOff>165270</xdr:rowOff>
    </xdr:to>
    <xdr:sp macro="" textlink="">
      <xdr:nvSpPr>
        <xdr:cNvPr id="83" name="Oval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>
        <a:xfrm>
          <a:off x="18025534" y="5316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83</xdr:row>
      <xdr:rowOff>160087</xdr:rowOff>
    </xdr:from>
    <xdr:to>
      <xdr:col>20</xdr:col>
      <xdr:colOff>383000</xdr:colOff>
      <xdr:row>84</xdr:row>
      <xdr:rowOff>46254</xdr:rowOff>
    </xdr:to>
    <xdr:sp macro="" textlink="">
      <xdr:nvSpPr>
        <xdr:cNvPr id="84" name="Isosceles Triangle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/>
      </xdr:nvSpPr>
      <xdr:spPr>
        <a:xfrm>
          <a:off x="18025533" y="55787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67</xdr:row>
      <xdr:rowOff>50800</xdr:rowOff>
    </xdr:from>
    <xdr:to>
      <xdr:col>8</xdr:col>
      <xdr:colOff>821641</xdr:colOff>
      <xdr:row>67</xdr:row>
      <xdr:rowOff>130730</xdr:rowOff>
    </xdr:to>
    <xdr:sp macro="" textlink="">
      <xdr:nvSpPr>
        <xdr:cNvPr id="85" name="Rectangle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/>
      </xdr:nvSpPr>
      <xdr:spPr>
        <a:xfrm>
          <a:off x="7010423" y="26543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41</xdr:row>
      <xdr:rowOff>50800</xdr:rowOff>
    </xdr:from>
    <xdr:to>
      <xdr:col>3</xdr:col>
      <xdr:colOff>807202</xdr:colOff>
      <xdr:row>41</xdr:row>
      <xdr:rowOff>130730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243644" y="3007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46</xdr:row>
      <xdr:rowOff>75421</xdr:rowOff>
    </xdr:from>
    <xdr:to>
      <xdr:col>3</xdr:col>
      <xdr:colOff>810143</xdr:colOff>
      <xdr:row>46</xdr:row>
      <xdr:rowOff>147854</xdr:rowOff>
    </xdr:to>
    <xdr:sp macro="" textlink="">
      <xdr:nvSpPr>
        <xdr:cNvPr id="47" name="Isosceles Triangl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2240703" y="394638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34</xdr:row>
      <xdr:rowOff>58487</xdr:rowOff>
    </xdr:from>
    <xdr:to>
      <xdr:col>3</xdr:col>
      <xdr:colOff>810143</xdr:colOff>
      <xdr:row>34</xdr:row>
      <xdr:rowOff>130920</xdr:rowOff>
    </xdr:to>
    <xdr:sp macro="" textlink="">
      <xdr:nvSpPr>
        <xdr:cNvPr id="50" name="Isosceles Triangl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2240703" y="13386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45</xdr:row>
      <xdr:rowOff>66954</xdr:rowOff>
    </xdr:from>
    <xdr:to>
      <xdr:col>3</xdr:col>
      <xdr:colOff>810143</xdr:colOff>
      <xdr:row>45</xdr:row>
      <xdr:rowOff>139387</xdr:rowOff>
    </xdr:to>
    <xdr:sp macro="" textlink="">
      <xdr:nvSpPr>
        <xdr:cNvPr id="53" name="Isosceles Triangl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2240703" y="37550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35</xdr:row>
      <xdr:rowOff>58487</xdr:rowOff>
    </xdr:from>
    <xdr:to>
      <xdr:col>3</xdr:col>
      <xdr:colOff>810143</xdr:colOff>
      <xdr:row>35</xdr:row>
      <xdr:rowOff>130920</xdr:rowOff>
    </xdr:to>
    <xdr:sp macro="" textlink="">
      <xdr:nvSpPr>
        <xdr:cNvPr id="62" name="Isosceles Triangle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>
          <a:off x="2240703" y="152152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39</xdr:row>
      <xdr:rowOff>213360</xdr:rowOff>
    </xdr:from>
    <xdr:to>
      <xdr:col>3</xdr:col>
      <xdr:colOff>807202</xdr:colOff>
      <xdr:row>39</xdr:row>
      <xdr:rowOff>293290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2243644" y="8092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38</xdr:row>
      <xdr:rowOff>167640</xdr:rowOff>
    </xdr:from>
    <xdr:to>
      <xdr:col>3</xdr:col>
      <xdr:colOff>807202</xdr:colOff>
      <xdr:row>38</xdr:row>
      <xdr:rowOff>247570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2243644" y="21793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731792</xdr:colOff>
      <xdr:row>12</xdr:row>
      <xdr:rowOff>75421</xdr:rowOff>
    </xdr:from>
    <xdr:to>
      <xdr:col>3</xdr:col>
      <xdr:colOff>809992</xdr:colOff>
      <xdr:row>12</xdr:row>
      <xdr:rowOff>145949</xdr:rowOff>
    </xdr:to>
    <xdr:sp macro="" textlink="">
      <xdr:nvSpPr>
        <xdr:cNvPr id="52" name="Isosceles Triangl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2238983" y="3095406"/>
          <a:ext cx="78200" cy="70528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730840</xdr:colOff>
      <xdr:row>6</xdr:row>
      <xdr:rowOff>54677</xdr:rowOff>
    </xdr:from>
    <xdr:to>
      <xdr:col>3</xdr:col>
      <xdr:colOff>810945</xdr:colOff>
      <xdr:row>6</xdr:row>
      <xdr:rowOff>134730</xdr:rowOff>
    </xdr:to>
    <xdr:sp macro="" textlink="">
      <xdr:nvSpPr>
        <xdr:cNvPr id="56" name="Isosceles Triangle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2238031" y="1130442"/>
          <a:ext cx="80105" cy="8005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8</xdr:col>
      <xdr:colOff>557464</xdr:colOff>
      <xdr:row>9</xdr:row>
      <xdr:rowOff>144379</xdr:rowOff>
    </xdr:from>
    <xdr:ext cx="198137" cy="251482"/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3190" y="1941095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731367</xdr:colOff>
      <xdr:row>39</xdr:row>
      <xdr:rowOff>39858</xdr:rowOff>
    </xdr:from>
    <xdr:to>
      <xdr:col>3</xdr:col>
      <xdr:colOff>803685</xdr:colOff>
      <xdr:row>39</xdr:row>
      <xdr:rowOff>119788</xdr:rowOff>
    </xdr:to>
    <xdr:sp macro="" textlink="">
      <xdr:nvSpPr>
        <xdr:cNvPr id="63" name="Rectangle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2243644" y="89611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2</xdr:col>
      <xdr:colOff>251460</xdr:colOff>
      <xdr:row>15</xdr:row>
      <xdr:rowOff>167640</xdr:rowOff>
    </xdr:from>
    <xdr:ext cx="198137" cy="251482"/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00812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731792</xdr:colOff>
      <xdr:row>11</xdr:row>
      <xdr:rowOff>58238</xdr:rowOff>
    </xdr:from>
    <xdr:to>
      <xdr:col>3</xdr:col>
      <xdr:colOff>809992</xdr:colOff>
      <xdr:row>11</xdr:row>
      <xdr:rowOff>130671</xdr:rowOff>
    </xdr:to>
    <xdr:sp macro="" textlink="">
      <xdr:nvSpPr>
        <xdr:cNvPr id="87" name="Isosceles Triangle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/>
      </xdr:nvSpPr>
      <xdr:spPr>
        <a:xfrm>
          <a:off x="2238983" y="28989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723771</xdr:colOff>
      <xdr:row>10</xdr:row>
      <xdr:rowOff>58982</xdr:rowOff>
    </xdr:from>
    <xdr:to>
      <xdr:col>3</xdr:col>
      <xdr:colOff>801971</xdr:colOff>
      <xdr:row>10</xdr:row>
      <xdr:rowOff>112365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11B2CDC7-2A43-46E4-925E-C944E7EC8B28}"/>
            </a:ext>
          </a:extLst>
        </xdr:cNvPr>
        <xdr:cNvSpPr/>
      </xdr:nvSpPr>
      <xdr:spPr>
        <a:xfrm>
          <a:off x="2231729" y="2160498"/>
          <a:ext cx="78200" cy="5338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733893</xdr:colOff>
      <xdr:row>7</xdr:row>
      <xdr:rowOff>64023</xdr:rowOff>
    </xdr:from>
    <xdr:to>
      <xdr:col>3</xdr:col>
      <xdr:colOff>796686</xdr:colOff>
      <xdr:row>7</xdr:row>
      <xdr:rowOff>136333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47D2416-E32F-4018-9975-D76574B16D1F}"/>
            </a:ext>
          </a:extLst>
        </xdr:cNvPr>
        <xdr:cNvSpPr/>
      </xdr:nvSpPr>
      <xdr:spPr>
        <a:xfrm>
          <a:off x="2241084" y="1319082"/>
          <a:ext cx="62793" cy="7231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745099</xdr:colOff>
      <xdr:row>8</xdr:row>
      <xdr:rowOff>125655</xdr:rowOff>
    </xdr:from>
    <xdr:to>
      <xdr:col>3</xdr:col>
      <xdr:colOff>807892</xdr:colOff>
      <xdr:row>8</xdr:row>
      <xdr:rowOff>197965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35FB172A-80FD-450E-831F-409E04059A47}"/>
            </a:ext>
          </a:extLst>
        </xdr:cNvPr>
        <xdr:cNvSpPr/>
      </xdr:nvSpPr>
      <xdr:spPr>
        <a:xfrm>
          <a:off x="2252290" y="1560008"/>
          <a:ext cx="62793" cy="7231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45</xdr:row>
      <xdr:rowOff>93177</xdr:rowOff>
    </xdr:from>
    <xdr:to>
      <xdr:col>3</xdr:col>
      <xdr:colOff>792014</xdr:colOff>
      <xdr:row>45</xdr:row>
      <xdr:rowOff>173888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238376" y="154097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54</xdr:row>
      <xdr:rowOff>46090</xdr:rowOff>
    </xdr:from>
    <xdr:to>
      <xdr:col>3</xdr:col>
      <xdr:colOff>789116</xdr:colOff>
      <xdr:row>54</xdr:row>
      <xdr:rowOff>114441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234916" y="392536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50</xdr:row>
      <xdr:rowOff>158462</xdr:rowOff>
    </xdr:from>
    <xdr:to>
      <xdr:col>3</xdr:col>
      <xdr:colOff>786175</xdr:colOff>
      <xdr:row>50</xdr:row>
      <xdr:rowOff>238392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237857" y="294322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749298</xdr:colOff>
      <xdr:row>51</xdr:row>
      <xdr:rowOff>136720</xdr:rowOff>
    </xdr:from>
    <xdr:to>
      <xdr:col>18</xdr:col>
      <xdr:colOff>826936</xdr:colOff>
      <xdr:row>51</xdr:row>
      <xdr:rowOff>217431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3176825" y="328862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44</xdr:row>
      <xdr:rowOff>51533</xdr:rowOff>
    </xdr:from>
    <xdr:to>
      <xdr:col>3</xdr:col>
      <xdr:colOff>792575</xdr:colOff>
      <xdr:row>44</xdr:row>
      <xdr:rowOff>119884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238375" y="1318358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49</xdr:row>
      <xdr:rowOff>133350</xdr:rowOff>
    </xdr:from>
    <xdr:to>
      <xdr:col>3</xdr:col>
      <xdr:colOff>786175</xdr:colOff>
      <xdr:row>49</xdr:row>
      <xdr:rowOff>209198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2237857" y="255096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49</xdr:row>
      <xdr:rowOff>140432</xdr:rowOff>
    </xdr:from>
    <xdr:to>
      <xdr:col>8</xdr:col>
      <xdr:colOff>796196</xdr:colOff>
      <xdr:row>49</xdr:row>
      <xdr:rowOff>221143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5879376" y="255805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33</xdr:col>
      <xdr:colOff>304800</xdr:colOff>
      <xdr:row>66</xdr:row>
      <xdr:rowOff>114126</xdr:rowOff>
    </xdr:from>
    <xdr:to>
      <xdr:col>33</xdr:col>
      <xdr:colOff>383000</xdr:colOff>
      <xdr:row>67</xdr:row>
      <xdr:rowOff>1501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0682857" y="60794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50</xdr:row>
      <xdr:rowOff>148318</xdr:rowOff>
    </xdr:from>
    <xdr:to>
      <xdr:col>8</xdr:col>
      <xdr:colOff>793536</xdr:colOff>
      <xdr:row>50</xdr:row>
      <xdr:rowOff>224166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882036" y="2933082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710680</xdr:colOff>
      <xdr:row>49</xdr:row>
      <xdr:rowOff>128556</xdr:rowOff>
    </xdr:from>
    <xdr:to>
      <xdr:col>23</xdr:col>
      <xdr:colOff>788318</xdr:colOff>
      <xdr:row>49</xdr:row>
      <xdr:rowOff>209267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6775025" y="2546174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33</xdr:col>
      <xdr:colOff>457200</xdr:colOff>
      <xdr:row>67</xdr:row>
      <xdr:rowOff>81468</xdr:rowOff>
    </xdr:from>
    <xdr:to>
      <xdr:col>33</xdr:col>
      <xdr:colOff>535400</xdr:colOff>
      <xdr:row>67</xdr:row>
      <xdr:rowOff>153901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20835257" y="62318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51</xdr:row>
      <xdr:rowOff>134711</xdr:rowOff>
    </xdr:from>
    <xdr:to>
      <xdr:col>8</xdr:col>
      <xdr:colOff>793536</xdr:colOff>
      <xdr:row>51</xdr:row>
      <xdr:rowOff>214641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5882036" y="32866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1</xdr:colOff>
      <xdr:row>66</xdr:row>
      <xdr:rowOff>157131</xdr:rowOff>
    </xdr:from>
    <xdr:to>
      <xdr:col>34</xdr:col>
      <xdr:colOff>77639</xdr:colOff>
      <xdr:row>67</xdr:row>
      <xdr:rowOff>52784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20987658" y="61225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0</xdr:colOff>
      <xdr:row>68</xdr:row>
      <xdr:rowOff>48811</xdr:rowOff>
    </xdr:from>
    <xdr:to>
      <xdr:col>34</xdr:col>
      <xdr:colOff>78200</xdr:colOff>
      <xdr:row>68</xdr:row>
      <xdr:rowOff>121244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20987657" y="63842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51</xdr:row>
      <xdr:rowOff>140154</xdr:rowOff>
    </xdr:from>
    <xdr:to>
      <xdr:col>13</xdr:col>
      <xdr:colOff>795183</xdr:colOff>
      <xdr:row>51</xdr:row>
      <xdr:rowOff>220084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9520501" y="329206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152401</xdr:colOff>
      <xdr:row>67</xdr:row>
      <xdr:rowOff>124473</xdr:rowOff>
    </xdr:from>
    <xdr:to>
      <xdr:col>34</xdr:col>
      <xdr:colOff>230039</xdr:colOff>
      <xdr:row>68</xdr:row>
      <xdr:rowOff>20127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21140058" y="62749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152400</xdr:colOff>
      <xdr:row>69</xdr:row>
      <xdr:rowOff>16154</xdr:rowOff>
    </xdr:from>
    <xdr:to>
      <xdr:col>34</xdr:col>
      <xdr:colOff>230600</xdr:colOff>
      <xdr:row>69</xdr:row>
      <xdr:rowOff>88587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21140057" y="65366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50</xdr:row>
      <xdr:rowOff>136072</xdr:rowOff>
    </xdr:from>
    <xdr:to>
      <xdr:col>13</xdr:col>
      <xdr:colOff>795183</xdr:colOff>
      <xdr:row>50</xdr:row>
      <xdr:rowOff>216002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9520501" y="292083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304801</xdr:colOff>
      <xdr:row>68</xdr:row>
      <xdr:rowOff>91816</xdr:rowOff>
    </xdr:from>
    <xdr:to>
      <xdr:col>34</xdr:col>
      <xdr:colOff>382439</xdr:colOff>
      <xdr:row>68</xdr:row>
      <xdr:rowOff>172527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1292458" y="64273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304800</xdr:colOff>
      <xdr:row>69</xdr:row>
      <xdr:rowOff>168554</xdr:rowOff>
    </xdr:from>
    <xdr:to>
      <xdr:col>34</xdr:col>
      <xdr:colOff>383000</xdr:colOff>
      <xdr:row>70</xdr:row>
      <xdr:rowOff>55930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21292457" y="66890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49</xdr:row>
      <xdr:rowOff>145597</xdr:rowOff>
    </xdr:from>
    <xdr:to>
      <xdr:col>13</xdr:col>
      <xdr:colOff>795183</xdr:colOff>
      <xdr:row>49</xdr:row>
      <xdr:rowOff>221444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9520501" y="2563215"/>
          <a:ext cx="72318" cy="7584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1</xdr:colOff>
      <xdr:row>62</xdr:row>
      <xdr:rowOff>102702</xdr:rowOff>
    </xdr:from>
    <xdr:to>
      <xdr:col>35</xdr:col>
      <xdr:colOff>77639</xdr:colOff>
      <xdr:row>62</xdr:row>
      <xdr:rowOff>183413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21597258" y="53278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0</xdr:colOff>
      <xdr:row>63</xdr:row>
      <xdr:rowOff>179440</xdr:rowOff>
    </xdr:from>
    <xdr:to>
      <xdr:col>35</xdr:col>
      <xdr:colOff>78200</xdr:colOff>
      <xdr:row>64</xdr:row>
      <xdr:rowOff>66816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21597257" y="55896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49</xdr:row>
      <xdr:rowOff>141143</xdr:rowOff>
    </xdr:from>
    <xdr:to>
      <xdr:col>18</xdr:col>
      <xdr:colOff>824276</xdr:colOff>
      <xdr:row>49</xdr:row>
      <xdr:rowOff>221073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13179485" y="255876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152401</xdr:colOff>
      <xdr:row>63</xdr:row>
      <xdr:rowOff>70045</xdr:rowOff>
    </xdr:from>
    <xdr:to>
      <xdr:col>35</xdr:col>
      <xdr:colOff>230039</xdr:colOff>
      <xdr:row>63</xdr:row>
      <xdr:rowOff>150756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21749658" y="54802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152400</xdr:colOff>
      <xdr:row>64</xdr:row>
      <xdr:rowOff>146783</xdr:rowOff>
    </xdr:from>
    <xdr:to>
      <xdr:col>35</xdr:col>
      <xdr:colOff>230600</xdr:colOff>
      <xdr:row>65</xdr:row>
      <xdr:rowOff>34159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21749657" y="57420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50</xdr:row>
      <xdr:rowOff>154132</xdr:rowOff>
    </xdr:from>
    <xdr:to>
      <xdr:col>18</xdr:col>
      <xdr:colOff>824276</xdr:colOff>
      <xdr:row>50</xdr:row>
      <xdr:rowOff>229980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13179485" y="2938896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304801</xdr:colOff>
      <xdr:row>64</xdr:row>
      <xdr:rowOff>37388</xdr:rowOff>
    </xdr:from>
    <xdr:to>
      <xdr:col>35</xdr:col>
      <xdr:colOff>382439</xdr:colOff>
      <xdr:row>64</xdr:row>
      <xdr:rowOff>118099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21902058" y="56326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304800</xdr:colOff>
      <xdr:row>65</xdr:row>
      <xdr:rowOff>114126</xdr:rowOff>
    </xdr:from>
    <xdr:to>
      <xdr:col>35</xdr:col>
      <xdr:colOff>383000</xdr:colOff>
      <xdr:row>66</xdr:row>
      <xdr:rowOff>1502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21902057" y="58944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50</xdr:row>
      <xdr:rowOff>119743</xdr:rowOff>
    </xdr:from>
    <xdr:to>
      <xdr:col>23</xdr:col>
      <xdr:colOff>785658</xdr:colOff>
      <xdr:row>50</xdr:row>
      <xdr:rowOff>195591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16777685" y="2904507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457201</xdr:colOff>
      <xdr:row>65</xdr:row>
      <xdr:rowOff>4731</xdr:rowOff>
    </xdr:from>
    <xdr:to>
      <xdr:col>35</xdr:col>
      <xdr:colOff>534839</xdr:colOff>
      <xdr:row>65</xdr:row>
      <xdr:rowOff>85442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22054458" y="57850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457200</xdr:colOff>
      <xdr:row>66</xdr:row>
      <xdr:rowOff>81469</xdr:rowOff>
    </xdr:from>
    <xdr:to>
      <xdr:col>35</xdr:col>
      <xdr:colOff>535400</xdr:colOff>
      <xdr:row>66</xdr:row>
      <xdr:rowOff>153902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22054457" y="60468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51</xdr:row>
      <xdr:rowOff>144236</xdr:rowOff>
    </xdr:from>
    <xdr:to>
      <xdr:col>23</xdr:col>
      <xdr:colOff>785658</xdr:colOff>
      <xdr:row>51</xdr:row>
      <xdr:rowOff>224166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16777685" y="329614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1</xdr:colOff>
      <xdr:row>65</xdr:row>
      <xdr:rowOff>157131</xdr:rowOff>
    </xdr:from>
    <xdr:to>
      <xdr:col>36</xdr:col>
      <xdr:colOff>77639</xdr:colOff>
      <xdr:row>66</xdr:row>
      <xdr:rowOff>52785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22206858" y="59374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0</xdr:colOff>
      <xdr:row>67</xdr:row>
      <xdr:rowOff>48811</xdr:rowOff>
    </xdr:from>
    <xdr:to>
      <xdr:col>36</xdr:col>
      <xdr:colOff>78200</xdr:colOff>
      <xdr:row>67</xdr:row>
      <xdr:rowOff>121244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22206857" y="61992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8490</xdr:colOff>
      <xdr:row>64</xdr:row>
      <xdr:rowOff>54429</xdr:rowOff>
    </xdr:from>
    <xdr:to>
      <xdr:col>36</xdr:col>
      <xdr:colOff>80808</xdr:colOff>
      <xdr:row>64</xdr:row>
      <xdr:rowOff>134359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22215347" y="56496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152401</xdr:colOff>
      <xdr:row>66</xdr:row>
      <xdr:rowOff>124474</xdr:rowOff>
    </xdr:from>
    <xdr:to>
      <xdr:col>36</xdr:col>
      <xdr:colOff>230039</xdr:colOff>
      <xdr:row>67</xdr:row>
      <xdr:rowOff>20127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22359258" y="60898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152400</xdr:colOff>
      <xdr:row>68</xdr:row>
      <xdr:rowOff>16154</xdr:rowOff>
    </xdr:from>
    <xdr:to>
      <xdr:col>36</xdr:col>
      <xdr:colOff>230600</xdr:colOff>
      <xdr:row>68</xdr:row>
      <xdr:rowOff>88587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22359257" y="63516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160890</xdr:colOff>
      <xdr:row>65</xdr:row>
      <xdr:rowOff>21772</xdr:rowOff>
    </xdr:from>
    <xdr:to>
      <xdr:col>36</xdr:col>
      <xdr:colOff>233208</xdr:colOff>
      <xdr:row>65</xdr:row>
      <xdr:rowOff>101702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>
          <a:off x="22367747" y="58020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304801</xdr:colOff>
      <xdr:row>67</xdr:row>
      <xdr:rowOff>91816</xdr:rowOff>
    </xdr:from>
    <xdr:to>
      <xdr:col>36</xdr:col>
      <xdr:colOff>382439</xdr:colOff>
      <xdr:row>67</xdr:row>
      <xdr:rowOff>172527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22511658" y="62422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304800</xdr:colOff>
      <xdr:row>68</xdr:row>
      <xdr:rowOff>168554</xdr:rowOff>
    </xdr:from>
    <xdr:to>
      <xdr:col>36</xdr:col>
      <xdr:colOff>383000</xdr:colOff>
      <xdr:row>69</xdr:row>
      <xdr:rowOff>55930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>
        <a:xfrm>
          <a:off x="22511657" y="65040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313290</xdr:colOff>
      <xdr:row>65</xdr:row>
      <xdr:rowOff>174172</xdr:rowOff>
    </xdr:from>
    <xdr:to>
      <xdr:col>36</xdr:col>
      <xdr:colOff>385608</xdr:colOff>
      <xdr:row>66</xdr:row>
      <xdr:rowOff>69045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>
        <a:xfrm>
          <a:off x="22520147" y="59544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714376</xdr:colOff>
      <xdr:row>7</xdr:row>
      <xdr:rowOff>93177</xdr:rowOff>
    </xdr:from>
    <xdr:to>
      <xdr:col>3</xdr:col>
      <xdr:colOff>792014</xdr:colOff>
      <xdr:row>7</xdr:row>
      <xdr:rowOff>173888</xdr:rowOff>
    </xdr:to>
    <xdr:sp macro="" textlink="">
      <xdr:nvSpPr>
        <xdr:cNvPr id="44" name="Oval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>
        <a:xfrm>
          <a:off x="2238376" y="823569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19</xdr:row>
      <xdr:rowOff>46090</xdr:rowOff>
    </xdr:from>
    <xdr:to>
      <xdr:col>3</xdr:col>
      <xdr:colOff>789116</xdr:colOff>
      <xdr:row>19</xdr:row>
      <xdr:rowOff>114441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>
        <a:xfrm>
          <a:off x="2234916" y="106378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11</xdr:row>
      <xdr:rowOff>158462</xdr:rowOff>
    </xdr:from>
    <xdr:to>
      <xdr:col>3</xdr:col>
      <xdr:colOff>786175</xdr:colOff>
      <xdr:row>11</xdr:row>
      <xdr:rowOff>238392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>
        <a:xfrm>
          <a:off x="2237857" y="963991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729772</xdr:colOff>
      <xdr:row>10</xdr:row>
      <xdr:rowOff>136720</xdr:rowOff>
    </xdr:from>
    <xdr:to>
      <xdr:col>8</xdr:col>
      <xdr:colOff>809315</xdr:colOff>
      <xdr:row>10</xdr:row>
      <xdr:rowOff>213621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>
        <a:xfrm>
          <a:off x="13052741" y="2244126"/>
          <a:ext cx="79543" cy="7690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6</xdr:row>
      <xdr:rowOff>51533</xdr:rowOff>
    </xdr:from>
    <xdr:to>
      <xdr:col>3</xdr:col>
      <xdr:colOff>792575</xdr:colOff>
      <xdr:row>6</xdr:row>
      <xdr:rowOff>119884</xdr:rowOff>
    </xdr:to>
    <xdr:sp macro="" textlink="">
      <xdr:nvSpPr>
        <xdr:cNvPr id="48" name="Isosceles Triangle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>
        <a:xfrm>
          <a:off x="2238375" y="80089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10</xdr:row>
      <xdr:rowOff>133350</xdr:rowOff>
    </xdr:from>
    <xdr:to>
      <xdr:col>3</xdr:col>
      <xdr:colOff>786175</xdr:colOff>
      <xdr:row>10</xdr:row>
      <xdr:rowOff>209198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>
        <a:xfrm>
          <a:off x="2237857" y="9244693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721218</xdr:colOff>
      <xdr:row>16</xdr:row>
      <xdr:rowOff>148318</xdr:rowOff>
    </xdr:from>
    <xdr:to>
      <xdr:col>3</xdr:col>
      <xdr:colOff>793536</xdr:colOff>
      <xdr:row>16</xdr:row>
      <xdr:rowOff>224166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/>
      </xdr:nvSpPr>
      <xdr:spPr>
        <a:xfrm>
          <a:off x="5881047" y="9629775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701155</xdr:colOff>
      <xdr:row>10</xdr:row>
      <xdr:rowOff>176181</xdr:rowOff>
    </xdr:from>
    <xdr:to>
      <xdr:col>13</xdr:col>
      <xdr:colOff>778793</xdr:colOff>
      <xdr:row>10</xdr:row>
      <xdr:rowOff>256892</xdr:rowOff>
    </xdr:to>
    <xdr:sp macro="" textlink="">
      <xdr:nvSpPr>
        <xdr:cNvPr id="52" name="Oval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/>
      </xdr:nvSpPr>
      <xdr:spPr>
        <a:xfrm>
          <a:off x="9483205" y="23002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722865</xdr:colOff>
      <xdr:row>16</xdr:row>
      <xdr:rowOff>136072</xdr:rowOff>
    </xdr:from>
    <xdr:to>
      <xdr:col>8</xdr:col>
      <xdr:colOff>795183</xdr:colOff>
      <xdr:row>16</xdr:row>
      <xdr:rowOff>216002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>
        <a:xfrm>
          <a:off x="9518522" y="961752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722865</xdr:colOff>
      <xdr:row>15</xdr:row>
      <xdr:rowOff>145597</xdr:rowOff>
    </xdr:from>
    <xdr:to>
      <xdr:col>8</xdr:col>
      <xdr:colOff>795183</xdr:colOff>
      <xdr:row>15</xdr:row>
      <xdr:rowOff>221444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>
        <a:xfrm>
          <a:off x="9518522" y="9256940"/>
          <a:ext cx="72318" cy="7584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750053</xdr:colOff>
      <xdr:row>12</xdr:row>
      <xdr:rowOff>127332</xdr:rowOff>
    </xdr:from>
    <xdr:to>
      <xdr:col>8</xdr:col>
      <xdr:colOff>820466</xdr:colOff>
      <xdr:row>12</xdr:row>
      <xdr:rowOff>207262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/>
      </xdr:nvSpPr>
      <xdr:spPr>
        <a:xfrm>
          <a:off x="13073022" y="2949113"/>
          <a:ext cx="70413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751958</xdr:colOff>
      <xdr:row>11</xdr:row>
      <xdr:rowOff>154132</xdr:rowOff>
    </xdr:from>
    <xdr:to>
      <xdr:col>8</xdr:col>
      <xdr:colOff>824276</xdr:colOff>
      <xdr:row>11</xdr:row>
      <xdr:rowOff>229980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/>
      </xdr:nvSpPr>
      <xdr:spPr>
        <a:xfrm>
          <a:off x="13172558" y="9635589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713340</xdr:colOff>
      <xdr:row>11</xdr:row>
      <xdr:rowOff>119743</xdr:rowOff>
    </xdr:from>
    <xdr:to>
      <xdr:col>13</xdr:col>
      <xdr:colOff>785658</xdr:colOff>
      <xdr:row>11</xdr:row>
      <xdr:rowOff>195591</xdr:rowOff>
    </xdr:to>
    <xdr:sp macro="" textlink="">
      <xdr:nvSpPr>
        <xdr:cNvPr id="59" name="Rectangle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/>
      </xdr:nvSpPr>
      <xdr:spPr>
        <a:xfrm>
          <a:off x="16769769" y="9601200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713340</xdr:colOff>
      <xdr:row>12</xdr:row>
      <xdr:rowOff>144236</xdr:rowOff>
    </xdr:from>
    <xdr:to>
      <xdr:col>13</xdr:col>
      <xdr:colOff>785658</xdr:colOff>
      <xdr:row>12</xdr:row>
      <xdr:rowOff>224166</xdr:rowOff>
    </xdr:to>
    <xdr:sp macro="" textlink="">
      <xdr:nvSpPr>
        <xdr:cNvPr id="60" name="Rectangle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/>
      </xdr:nvSpPr>
      <xdr:spPr>
        <a:xfrm>
          <a:off x="16769769" y="999580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15</xdr:row>
      <xdr:rowOff>133350</xdr:rowOff>
    </xdr:from>
    <xdr:to>
      <xdr:col>3</xdr:col>
      <xdr:colOff>786175</xdr:colOff>
      <xdr:row>15</xdr:row>
      <xdr:rowOff>209198</xdr:rowOff>
    </xdr:to>
    <xdr:sp macro="" textlink="">
      <xdr:nvSpPr>
        <xdr:cNvPr id="62" name="Rectangle 61">
          <a:extLst>
            <a:ext uri="{FF2B5EF4-FFF2-40B4-BE49-F238E27FC236}">
              <a16:creationId xmlns:a16="http://schemas.microsoft.com/office/drawing/2014/main" id="{6B7B5F01-97BD-4EF1-B4D8-DCC88444BA94}"/>
            </a:ext>
          </a:extLst>
        </xdr:cNvPr>
        <xdr:cNvSpPr/>
      </xdr:nvSpPr>
      <xdr:spPr>
        <a:xfrm>
          <a:off x="2249559" y="2048147"/>
          <a:ext cx="70413" cy="8346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705755</xdr:colOff>
      <xdr:row>52</xdr:row>
      <xdr:rowOff>95898</xdr:rowOff>
    </xdr:from>
    <xdr:to>
      <xdr:col>18</xdr:col>
      <xdr:colOff>785298</xdr:colOff>
      <xdr:row>53</xdr:row>
      <xdr:rowOff>1621</xdr:rowOff>
    </xdr:to>
    <xdr:sp macro="" textlink="">
      <xdr:nvSpPr>
        <xdr:cNvPr id="63" name="Oval 62">
          <a:extLst>
            <a:ext uri="{FF2B5EF4-FFF2-40B4-BE49-F238E27FC236}">
              <a16:creationId xmlns:a16="http://schemas.microsoft.com/office/drawing/2014/main" id="{BAD42787-0759-435C-BFFD-CCD115667B69}"/>
            </a:ext>
          </a:extLst>
        </xdr:cNvPr>
        <xdr:cNvSpPr/>
      </xdr:nvSpPr>
      <xdr:spPr>
        <a:xfrm>
          <a:off x="13169898" y="9988291"/>
          <a:ext cx="79543" cy="82616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28</xdr:col>
      <xdr:colOff>710680</xdr:colOff>
      <xdr:row>49</xdr:row>
      <xdr:rowOff>128556</xdr:rowOff>
    </xdr:from>
    <xdr:to>
      <xdr:col>28</xdr:col>
      <xdr:colOff>788318</xdr:colOff>
      <xdr:row>49</xdr:row>
      <xdr:rowOff>209267</xdr:rowOff>
    </xdr:to>
    <xdr:sp macro="" textlink="">
      <xdr:nvSpPr>
        <xdr:cNvPr id="65" name="Oval 64">
          <a:extLst>
            <a:ext uri="{FF2B5EF4-FFF2-40B4-BE49-F238E27FC236}">
              <a16:creationId xmlns:a16="http://schemas.microsoft.com/office/drawing/2014/main" id="{A18DEEEA-AD8B-4A41-95BF-BDE8D05497A4}"/>
            </a:ext>
          </a:extLst>
        </xdr:cNvPr>
        <xdr:cNvSpPr/>
      </xdr:nvSpPr>
      <xdr:spPr>
        <a:xfrm>
          <a:off x="16685058" y="927636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28</xdr:col>
      <xdr:colOff>713340</xdr:colOff>
      <xdr:row>50</xdr:row>
      <xdr:rowOff>119743</xdr:rowOff>
    </xdr:from>
    <xdr:to>
      <xdr:col>28</xdr:col>
      <xdr:colOff>785658</xdr:colOff>
      <xdr:row>50</xdr:row>
      <xdr:rowOff>195591</xdr:rowOff>
    </xdr:to>
    <xdr:sp macro="" textlink="">
      <xdr:nvSpPr>
        <xdr:cNvPr id="66" name="Rectangle 65">
          <a:extLst>
            <a:ext uri="{FF2B5EF4-FFF2-40B4-BE49-F238E27FC236}">
              <a16:creationId xmlns:a16="http://schemas.microsoft.com/office/drawing/2014/main" id="{D728831D-2CD7-4121-B903-77B4690B17B4}"/>
            </a:ext>
          </a:extLst>
        </xdr:cNvPr>
        <xdr:cNvSpPr/>
      </xdr:nvSpPr>
      <xdr:spPr>
        <a:xfrm>
          <a:off x="16689623" y="9622836"/>
          <a:ext cx="70413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28</xdr:col>
      <xdr:colOff>713340</xdr:colOff>
      <xdr:row>51</xdr:row>
      <xdr:rowOff>144236</xdr:rowOff>
    </xdr:from>
    <xdr:to>
      <xdr:col>28</xdr:col>
      <xdr:colOff>785658</xdr:colOff>
      <xdr:row>51</xdr:row>
      <xdr:rowOff>224166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392F8386-29E4-4BAC-9D96-56742D7523FB}"/>
            </a:ext>
          </a:extLst>
        </xdr:cNvPr>
        <xdr:cNvSpPr/>
      </xdr:nvSpPr>
      <xdr:spPr>
        <a:xfrm>
          <a:off x="16689623" y="10000706"/>
          <a:ext cx="70413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713340</xdr:colOff>
      <xdr:row>16</xdr:row>
      <xdr:rowOff>119743</xdr:rowOff>
    </xdr:from>
    <xdr:to>
      <xdr:col>13</xdr:col>
      <xdr:colOff>785658</xdr:colOff>
      <xdr:row>16</xdr:row>
      <xdr:rowOff>195591</xdr:rowOff>
    </xdr:to>
    <xdr:sp macro="" textlink="">
      <xdr:nvSpPr>
        <xdr:cNvPr id="69" name="Rectangle 68">
          <a:extLst>
            <a:ext uri="{FF2B5EF4-FFF2-40B4-BE49-F238E27FC236}">
              <a16:creationId xmlns:a16="http://schemas.microsoft.com/office/drawing/2014/main" id="{FC03A7F2-2A17-49F3-BA60-4991D11F5085}"/>
            </a:ext>
          </a:extLst>
        </xdr:cNvPr>
        <xdr:cNvSpPr/>
      </xdr:nvSpPr>
      <xdr:spPr>
        <a:xfrm>
          <a:off x="16689623" y="2645773"/>
          <a:ext cx="70413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699529</xdr:colOff>
      <xdr:row>15</xdr:row>
      <xdr:rowOff>179275</xdr:rowOff>
    </xdr:from>
    <xdr:to>
      <xdr:col>13</xdr:col>
      <xdr:colOff>768037</xdr:colOff>
      <xdr:row>15</xdr:row>
      <xdr:rowOff>255123</xdr:rowOff>
    </xdr:to>
    <xdr:sp macro="" textlink="">
      <xdr:nvSpPr>
        <xdr:cNvPr id="75" name="Rectangle 74">
          <a:extLst>
            <a:ext uri="{FF2B5EF4-FFF2-40B4-BE49-F238E27FC236}">
              <a16:creationId xmlns:a16="http://schemas.microsoft.com/office/drawing/2014/main" id="{6AB63DC6-C49D-43D7-A98C-27CE5B0FDCED}"/>
            </a:ext>
          </a:extLst>
        </xdr:cNvPr>
        <xdr:cNvSpPr/>
      </xdr:nvSpPr>
      <xdr:spPr>
        <a:xfrm>
          <a:off x="9481579" y="3874975"/>
          <a:ext cx="6850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736534</xdr:colOff>
      <xdr:row>43</xdr:row>
      <xdr:rowOff>162574</xdr:rowOff>
    </xdr:from>
    <xdr:to>
      <xdr:col>23</xdr:col>
      <xdr:colOff>814172</xdr:colOff>
      <xdr:row>44</xdr:row>
      <xdr:rowOff>62310</xdr:rowOff>
    </xdr:to>
    <xdr:sp macro="" textlink="">
      <xdr:nvSpPr>
        <xdr:cNvPr id="50" name="Oval 49">
          <a:extLst>
            <a:ext uri="{FF2B5EF4-FFF2-40B4-BE49-F238E27FC236}">
              <a16:creationId xmlns:a16="http://schemas.microsoft.com/office/drawing/2014/main" id="{91AE3955-297B-47EF-8725-D28D494DFCD1}"/>
            </a:ext>
          </a:extLst>
        </xdr:cNvPr>
        <xdr:cNvSpPr/>
      </xdr:nvSpPr>
      <xdr:spPr>
        <a:xfrm>
          <a:off x="16767109" y="923989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888934</xdr:colOff>
      <xdr:row>44</xdr:row>
      <xdr:rowOff>133999</xdr:rowOff>
    </xdr:from>
    <xdr:to>
      <xdr:col>23</xdr:col>
      <xdr:colOff>966572</xdr:colOff>
      <xdr:row>45</xdr:row>
      <xdr:rowOff>33735</xdr:rowOff>
    </xdr:to>
    <xdr:sp macro="" textlink="">
      <xdr:nvSpPr>
        <xdr:cNvPr id="53" name="Oval 52">
          <a:extLst>
            <a:ext uri="{FF2B5EF4-FFF2-40B4-BE49-F238E27FC236}">
              <a16:creationId xmlns:a16="http://schemas.microsoft.com/office/drawing/2014/main" id="{3A987233-0DC0-45CE-B2DA-0F03E81A3000}"/>
            </a:ext>
          </a:extLst>
        </xdr:cNvPr>
        <xdr:cNvSpPr/>
      </xdr:nvSpPr>
      <xdr:spPr>
        <a:xfrm>
          <a:off x="16919509" y="939229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714375</xdr:colOff>
      <xdr:row>17</xdr:row>
      <xdr:rowOff>47625</xdr:rowOff>
    </xdr:from>
    <xdr:to>
      <xdr:col>13</xdr:col>
      <xdr:colOff>792013</xdr:colOff>
      <xdr:row>17</xdr:row>
      <xdr:rowOff>128336</xdr:rowOff>
    </xdr:to>
    <xdr:sp macro="" textlink="">
      <xdr:nvSpPr>
        <xdr:cNvPr id="54" name="Oval 53">
          <a:extLst>
            <a:ext uri="{FF2B5EF4-FFF2-40B4-BE49-F238E27FC236}">
              <a16:creationId xmlns:a16="http://schemas.microsoft.com/office/drawing/2014/main" id="{EB5BE3FD-30A8-400C-A9E2-F6E6F524A43E}"/>
            </a:ext>
          </a:extLst>
        </xdr:cNvPr>
        <xdr:cNvSpPr/>
      </xdr:nvSpPr>
      <xdr:spPr>
        <a:xfrm>
          <a:off x="9496425" y="460057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733425</xdr:colOff>
      <xdr:row>17</xdr:row>
      <xdr:rowOff>47625</xdr:rowOff>
    </xdr:from>
    <xdr:to>
      <xdr:col>8</xdr:col>
      <xdr:colOff>811063</xdr:colOff>
      <xdr:row>17</xdr:row>
      <xdr:rowOff>128336</xdr:rowOff>
    </xdr:to>
    <xdr:sp macro="" textlink="">
      <xdr:nvSpPr>
        <xdr:cNvPr id="61" name="Oval 60">
          <a:extLst>
            <a:ext uri="{FF2B5EF4-FFF2-40B4-BE49-F238E27FC236}">
              <a16:creationId xmlns:a16="http://schemas.microsoft.com/office/drawing/2014/main" id="{97C66AAF-5CC6-44F8-AF63-1BBA8471C762}"/>
            </a:ext>
          </a:extLst>
        </xdr:cNvPr>
        <xdr:cNvSpPr/>
      </xdr:nvSpPr>
      <xdr:spPr>
        <a:xfrm>
          <a:off x="5886450" y="460057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746140</xdr:colOff>
      <xdr:row>46</xdr:row>
      <xdr:rowOff>135359</xdr:rowOff>
    </xdr:from>
    <xdr:to>
      <xdr:col>3</xdr:col>
      <xdr:colOff>823778</xdr:colOff>
      <xdr:row>46</xdr:row>
      <xdr:rowOff>216070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270140" y="1786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745859</xdr:colOff>
      <xdr:row>51</xdr:row>
      <xdr:rowOff>75420</xdr:rowOff>
    </xdr:from>
    <xdr:to>
      <xdr:col>3</xdr:col>
      <xdr:colOff>824059</xdr:colOff>
      <xdr:row>51</xdr:row>
      <xdr:rowOff>147853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269859" y="318946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47</xdr:row>
      <xdr:rowOff>152400</xdr:rowOff>
    </xdr:from>
    <xdr:to>
      <xdr:col>3</xdr:col>
      <xdr:colOff>821118</xdr:colOff>
      <xdr:row>47</xdr:row>
      <xdr:rowOff>232330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272800" y="2169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759363</xdr:colOff>
      <xdr:row>48</xdr:row>
      <xdr:rowOff>135358</xdr:rowOff>
    </xdr:from>
    <xdr:to>
      <xdr:col>13</xdr:col>
      <xdr:colOff>837001</xdr:colOff>
      <xdr:row>48</xdr:row>
      <xdr:rowOff>216069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9649363" y="251787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152400</xdr:colOff>
      <xdr:row>65</xdr:row>
      <xdr:rowOff>143154</xdr:rowOff>
    </xdr:from>
    <xdr:to>
      <xdr:col>22</xdr:col>
      <xdr:colOff>230600</xdr:colOff>
      <xdr:row>66</xdr:row>
      <xdr:rowOff>29320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6484600" y="56972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48</xdr:row>
      <xdr:rowOff>152400</xdr:rowOff>
    </xdr:from>
    <xdr:to>
      <xdr:col>3</xdr:col>
      <xdr:colOff>821118</xdr:colOff>
      <xdr:row>48</xdr:row>
      <xdr:rowOff>232330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2272800" y="25349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304801</xdr:colOff>
      <xdr:row>65</xdr:row>
      <xdr:rowOff>33759</xdr:rowOff>
    </xdr:from>
    <xdr:to>
      <xdr:col>22</xdr:col>
      <xdr:colOff>382439</xdr:colOff>
      <xdr:row>65</xdr:row>
      <xdr:rowOff>114470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6637001" y="55878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304800</xdr:colOff>
      <xdr:row>66</xdr:row>
      <xdr:rowOff>109287</xdr:rowOff>
    </xdr:from>
    <xdr:to>
      <xdr:col>22</xdr:col>
      <xdr:colOff>383000</xdr:colOff>
      <xdr:row>66</xdr:row>
      <xdr:rowOff>181720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6637000" y="58496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48</xdr:row>
      <xdr:rowOff>142240</xdr:rowOff>
    </xdr:from>
    <xdr:to>
      <xdr:col>8</xdr:col>
      <xdr:colOff>800475</xdr:colOff>
      <xdr:row>48</xdr:row>
      <xdr:rowOff>222170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5935157" y="2524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457201</xdr:colOff>
      <xdr:row>65</xdr:row>
      <xdr:rowOff>186159</xdr:rowOff>
    </xdr:from>
    <xdr:to>
      <xdr:col>22</xdr:col>
      <xdr:colOff>534839</xdr:colOff>
      <xdr:row>66</xdr:row>
      <xdr:rowOff>80603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16789401" y="57402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457200</xdr:colOff>
      <xdr:row>67</xdr:row>
      <xdr:rowOff>75420</xdr:rowOff>
    </xdr:from>
    <xdr:to>
      <xdr:col>22</xdr:col>
      <xdr:colOff>535400</xdr:colOff>
      <xdr:row>67</xdr:row>
      <xdr:rowOff>147853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16789400" y="60020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46</xdr:row>
      <xdr:rowOff>330200</xdr:rowOff>
    </xdr:from>
    <xdr:to>
      <xdr:col>8</xdr:col>
      <xdr:colOff>800475</xdr:colOff>
      <xdr:row>47</xdr:row>
      <xdr:rowOff>46063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5935157" y="1981200"/>
          <a:ext cx="72318" cy="8162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</xdr:colOff>
      <xdr:row>66</xdr:row>
      <xdr:rowOff>152292</xdr:rowOff>
    </xdr:from>
    <xdr:to>
      <xdr:col>23</xdr:col>
      <xdr:colOff>77639</xdr:colOff>
      <xdr:row>67</xdr:row>
      <xdr:rowOff>46736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16941801" y="58926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0</xdr:colOff>
      <xdr:row>68</xdr:row>
      <xdr:rowOff>41554</xdr:rowOff>
    </xdr:from>
    <xdr:to>
      <xdr:col>23</xdr:col>
      <xdr:colOff>78200</xdr:colOff>
      <xdr:row>68</xdr:row>
      <xdr:rowOff>113987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16941800" y="61544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46</xdr:row>
      <xdr:rowOff>152400</xdr:rowOff>
    </xdr:from>
    <xdr:to>
      <xdr:col>13</xdr:col>
      <xdr:colOff>834341</xdr:colOff>
      <xdr:row>46</xdr:row>
      <xdr:rowOff>232330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9652023" y="1803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152401</xdr:colOff>
      <xdr:row>67</xdr:row>
      <xdr:rowOff>118425</xdr:rowOff>
    </xdr:from>
    <xdr:to>
      <xdr:col>23</xdr:col>
      <xdr:colOff>230039</xdr:colOff>
      <xdr:row>68</xdr:row>
      <xdr:rowOff>12870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17094201" y="60450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152400</xdr:colOff>
      <xdr:row>69</xdr:row>
      <xdr:rowOff>7687</xdr:rowOff>
    </xdr:from>
    <xdr:to>
      <xdr:col>23</xdr:col>
      <xdr:colOff>230600</xdr:colOff>
      <xdr:row>69</xdr:row>
      <xdr:rowOff>80120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17094200" y="63068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47</xdr:row>
      <xdr:rowOff>143933</xdr:rowOff>
    </xdr:from>
    <xdr:to>
      <xdr:col>13</xdr:col>
      <xdr:colOff>834341</xdr:colOff>
      <xdr:row>47</xdr:row>
      <xdr:rowOff>223863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9652023" y="216069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304801</xdr:colOff>
      <xdr:row>68</xdr:row>
      <xdr:rowOff>84559</xdr:rowOff>
    </xdr:from>
    <xdr:to>
      <xdr:col>23</xdr:col>
      <xdr:colOff>382439</xdr:colOff>
      <xdr:row>68</xdr:row>
      <xdr:rowOff>165270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7246601" y="61974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304800</xdr:colOff>
      <xdr:row>69</xdr:row>
      <xdr:rowOff>160087</xdr:rowOff>
    </xdr:from>
    <xdr:to>
      <xdr:col>23</xdr:col>
      <xdr:colOff>383000</xdr:colOff>
      <xdr:row>70</xdr:row>
      <xdr:rowOff>46253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7246600" y="64592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46</xdr:row>
      <xdr:rowOff>330200</xdr:rowOff>
    </xdr:from>
    <xdr:to>
      <xdr:col>18</xdr:col>
      <xdr:colOff>822488</xdr:colOff>
      <xdr:row>47</xdr:row>
      <xdr:rowOff>46063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3323170" y="1981200"/>
          <a:ext cx="72318" cy="8162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</xdr:colOff>
      <xdr:row>56</xdr:row>
      <xdr:rowOff>101493</xdr:rowOff>
    </xdr:from>
    <xdr:to>
      <xdr:col>23</xdr:col>
      <xdr:colOff>77639</xdr:colOff>
      <xdr:row>56</xdr:row>
      <xdr:rowOff>182204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16941801" y="39792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0</xdr:colOff>
      <xdr:row>57</xdr:row>
      <xdr:rowOff>177021</xdr:rowOff>
    </xdr:from>
    <xdr:to>
      <xdr:col>23</xdr:col>
      <xdr:colOff>78200</xdr:colOff>
      <xdr:row>58</xdr:row>
      <xdr:rowOff>63187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16941800" y="42410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48</xdr:row>
      <xdr:rowOff>147320</xdr:rowOff>
    </xdr:from>
    <xdr:to>
      <xdr:col>18</xdr:col>
      <xdr:colOff>822488</xdr:colOff>
      <xdr:row>48</xdr:row>
      <xdr:rowOff>227250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13323170" y="2529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152401</xdr:colOff>
      <xdr:row>57</xdr:row>
      <xdr:rowOff>67626</xdr:rowOff>
    </xdr:from>
    <xdr:to>
      <xdr:col>23</xdr:col>
      <xdr:colOff>230039</xdr:colOff>
      <xdr:row>57</xdr:row>
      <xdr:rowOff>148337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17094201" y="41316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152400</xdr:colOff>
      <xdr:row>58</xdr:row>
      <xdr:rowOff>143154</xdr:rowOff>
    </xdr:from>
    <xdr:to>
      <xdr:col>23</xdr:col>
      <xdr:colOff>230600</xdr:colOff>
      <xdr:row>59</xdr:row>
      <xdr:rowOff>29321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17094200" y="43934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160890</xdr:colOff>
      <xdr:row>55</xdr:row>
      <xdr:rowOff>152400</xdr:rowOff>
    </xdr:from>
    <xdr:to>
      <xdr:col>23</xdr:col>
      <xdr:colOff>233208</xdr:colOff>
      <xdr:row>56</xdr:row>
      <xdr:rowOff>46064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17102690" y="38438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304801</xdr:colOff>
      <xdr:row>58</xdr:row>
      <xdr:rowOff>33759</xdr:rowOff>
    </xdr:from>
    <xdr:to>
      <xdr:col>23</xdr:col>
      <xdr:colOff>382439</xdr:colOff>
      <xdr:row>58</xdr:row>
      <xdr:rowOff>114470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17246601" y="42840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304800</xdr:colOff>
      <xdr:row>59</xdr:row>
      <xdr:rowOff>109288</xdr:rowOff>
    </xdr:from>
    <xdr:to>
      <xdr:col>23</xdr:col>
      <xdr:colOff>383000</xdr:colOff>
      <xdr:row>59</xdr:row>
      <xdr:rowOff>181721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17246600" y="45458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313290</xdr:colOff>
      <xdr:row>56</xdr:row>
      <xdr:rowOff>118534</xdr:rowOff>
    </xdr:from>
    <xdr:to>
      <xdr:col>23</xdr:col>
      <xdr:colOff>385608</xdr:colOff>
      <xdr:row>57</xdr:row>
      <xdr:rowOff>12197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>
        <a:xfrm>
          <a:off x="17255090" y="39962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457201</xdr:colOff>
      <xdr:row>58</xdr:row>
      <xdr:rowOff>186159</xdr:rowOff>
    </xdr:from>
    <xdr:to>
      <xdr:col>23</xdr:col>
      <xdr:colOff>534839</xdr:colOff>
      <xdr:row>59</xdr:row>
      <xdr:rowOff>80604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>
        <a:xfrm>
          <a:off x="17399001" y="44364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457200</xdr:colOff>
      <xdr:row>60</xdr:row>
      <xdr:rowOff>75421</xdr:rowOff>
    </xdr:from>
    <xdr:to>
      <xdr:col>23</xdr:col>
      <xdr:colOff>535400</xdr:colOff>
      <xdr:row>60</xdr:row>
      <xdr:rowOff>147854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>
        <a:xfrm>
          <a:off x="17399000" y="46982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465690</xdr:colOff>
      <xdr:row>57</xdr:row>
      <xdr:rowOff>84667</xdr:rowOff>
    </xdr:from>
    <xdr:to>
      <xdr:col>23</xdr:col>
      <xdr:colOff>538008</xdr:colOff>
      <xdr:row>57</xdr:row>
      <xdr:rowOff>164597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/>
      </xdr:nvSpPr>
      <xdr:spPr>
        <a:xfrm>
          <a:off x="17407490" y="41486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</xdr:colOff>
      <xdr:row>59</xdr:row>
      <xdr:rowOff>152293</xdr:rowOff>
    </xdr:from>
    <xdr:to>
      <xdr:col>24</xdr:col>
      <xdr:colOff>77639</xdr:colOff>
      <xdr:row>60</xdr:row>
      <xdr:rowOff>46737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/>
      </xdr:nvSpPr>
      <xdr:spPr>
        <a:xfrm>
          <a:off x="17551401" y="45888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0</xdr:colOff>
      <xdr:row>61</xdr:row>
      <xdr:rowOff>41554</xdr:rowOff>
    </xdr:from>
    <xdr:to>
      <xdr:col>24</xdr:col>
      <xdr:colOff>78200</xdr:colOff>
      <xdr:row>61</xdr:row>
      <xdr:rowOff>113987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/>
      </xdr:nvSpPr>
      <xdr:spPr>
        <a:xfrm>
          <a:off x="17551400" y="48506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8490</xdr:colOff>
      <xdr:row>58</xdr:row>
      <xdr:rowOff>50800</xdr:rowOff>
    </xdr:from>
    <xdr:to>
      <xdr:col>24</xdr:col>
      <xdr:colOff>80808</xdr:colOff>
      <xdr:row>58</xdr:row>
      <xdr:rowOff>130730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/>
      </xdr:nvSpPr>
      <xdr:spPr>
        <a:xfrm>
          <a:off x="17559890" y="43010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152401</xdr:colOff>
      <xdr:row>60</xdr:row>
      <xdr:rowOff>118426</xdr:rowOff>
    </xdr:from>
    <xdr:to>
      <xdr:col>24</xdr:col>
      <xdr:colOff>230039</xdr:colOff>
      <xdr:row>61</xdr:row>
      <xdr:rowOff>12870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/>
      </xdr:nvSpPr>
      <xdr:spPr>
        <a:xfrm>
          <a:off x="17703801" y="47412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152400</xdr:colOff>
      <xdr:row>62</xdr:row>
      <xdr:rowOff>7688</xdr:rowOff>
    </xdr:from>
    <xdr:to>
      <xdr:col>24</xdr:col>
      <xdr:colOff>230600</xdr:colOff>
      <xdr:row>62</xdr:row>
      <xdr:rowOff>80121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/>
      </xdr:nvSpPr>
      <xdr:spPr>
        <a:xfrm>
          <a:off x="17703800" y="50030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160890</xdr:colOff>
      <xdr:row>59</xdr:row>
      <xdr:rowOff>16934</xdr:rowOff>
    </xdr:from>
    <xdr:to>
      <xdr:col>24</xdr:col>
      <xdr:colOff>233208</xdr:colOff>
      <xdr:row>59</xdr:row>
      <xdr:rowOff>96864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/>
      </xdr:nvSpPr>
      <xdr:spPr>
        <a:xfrm>
          <a:off x="17712290" y="44534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304801</xdr:colOff>
      <xdr:row>61</xdr:row>
      <xdr:rowOff>84559</xdr:rowOff>
    </xdr:from>
    <xdr:to>
      <xdr:col>24</xdr:col>
      <xdr:colOff>382439</xdr:colOff>
      <xdr:row>61</xdr:row>
      <xdr:rowOff>165270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/>
      </xdr:nvSpPr>
      <xdr:spPr>
        <a:xfrm>
          <a:off x="17856201" y="48936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304800</xdr:colOff>
      <xdr:row>62</xdr:row>
      <xdr:rowOff>160088</xdr:rowOff>
    </xdr:from>
    <xdr:to>
      <xdr:col>24</xdr:col>
      <xdr:colOff>383000</xdr:colOff>
      <xdr:row>63</xdr:row>
      <xdr:rowOff>46254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/>
      </xdr:nvSpPr>
      <xdr:spPr>
        <a:xfrm>
          <a:off x="17856200" y="51554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313290</xdr:colOff>
      <xdr:row>59</xdr:row>
      <xdr:rowOff>169334</xdr:rowOff>
    </xdr:from>
    <xdr:to>
      <xdr:col>24</xdr:col>
      <xdr:colOff>385608</xdr:colOff>
      <xdr:row>60</xdr:row>
      <xdr:rowOff>62997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/>
      </xdr:nvSpPr>
      <xdr:spPr>
        <a:xfrm>
          <a:off x="17864690" y="46058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742049</xdr:colOff>
      <xdr:row>17</xdr:row>
      <xdr:rowOff>40784</xdr:rowOff>
    </xdr:from>
    <xdr:to>
      <xdr:col>3</xdr:col>
      <xdr:colOff>820249</xdr:colOff>
      <xdr:row>17</xdr:row>
      <xdr:rowOff>111312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/>
      </xdr:nvSpPr>
      <xdr:spPr>
        <a:xfrm>
          <a:off x="2266049" y="2785716"/>
          <a:ext cx="78200" cy="70528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759363</xdr:colOff>
      <xdr:row>15</xdr:row>
      <xdr:rowOff>135358</xdr:rowOff>
    </xdr:from>
    <xdr:to>
      <xdr:col>3</xdr:col>
      <xdr:colOff>837001</xdr:colOff>
      <xdr:row>15</xdr:row>
      <xdr:rowOff>216069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/>
      </xdr:nvSpPr>
      <xdr:spPr>
        <a:xfrm>
          <a:off x="2283363" y="396229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10</xdr:row>
      <xdr:rowOff>152400</xdr:rowOff>
    </xdr:from>
    <xdr:to>
      <xdr:col>3</xdr:col>
      <xdr:colOff>821118</xdr:colOff>
      <xdr:row>10</xdr:row>
      <xdr:rowOff>232330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/>
      </xdr:nvSpPr>
      <xdr:spPr>
        <a:xfrm>
          <a:off x="2272800" y="9067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10</xdr:row>
      <xdr:rowOff>142240</xdr:rowOff>
    </xdr:from>
    <xdr:to>
      <xdr:col>8</xdr:col>
      <xdr:colOff>800475</xdr:colOff>
      <xdr:row>10</xdr:row>
      <xdr:rowOff>222170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/>
      </xdr:nvSpPr>
      <xdr:spPr>
        <a:xfrm>
          <a:off x="5935157" y="90576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762023</xdr:colOff>
      <xdr:row>14</xdr:row>
      <xdr:rowOff>143933</xdr:rowOff>
    </xdr:from>
    <xdr:to>
      <xdr:col>3</xdr:col>
      <xdr:colOff>834341</xdr:colOff>
      <xdr:row>14</xdr:row>
      <xdr:rowOff>223863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/>
      </xdr:nvSpPr>
      <xdr:spPr>
        <a:xfrm>
          <a:off x="9652023" y="869526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750170</xdr:colOff>
      <xdr:row>13</xdr:row>
      <xdr:rowOff>330200</xdr:rowOff>
    </xdr:from>
    <xdr:to>
      <xdr:col>8</xdr:col>
      <xdr:colOff>822488</xdr:colOff>
      <xdr:row>14</xdr:row>
      <xdr:rowOff>46063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/>
      </xdr:nvSpPr>
      <xdr:spPr>
        <a:xfrm>
          <a:off x="13323170" y="8517467"/>
          <a:ext cx="72318" cy="79929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750170</xdr:colOff>
      <xdr:row>15</xdr:row>
      <xdr:rowOff>147320</xdr:rowOff>
    </xdr:from>
    <xdr:to>
      <xdr:col>8</xdr:col>
      <xdr:colOff>822488</xdr:colOff>
      <xdr:row>15</xdr:row>
      <xdr:rowOff>227250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/>
      </xdr:nvSpPr>
      <xdr:spPr>
        <a:xfrm>
          <a:off x="13323170" y="90627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759363</xdr:colOff>
      <xdr:row>43</xdr:row>
      <xdr:rowOff>25291</xdr:rowOff>
    </xdr:from>
    <xdr:to>
      <xdr:col>13</xdr:col>
      <xdr:colOff>837001</xdr:colOff>
      <xdr:row>43</xdr:row>
      <xdr:rowOff>106002</xdr:rowOff>
    </xdr:to>
    <xdr:sp macro="" textlink="">
      <xdr:nvSpPr>
        <xdr:cNvPr id="55" name="Oval 54">
          <a:extLst>
            <a:ext uri="{FF2B5EF4-FFF2-40B4-BE49-F238E27FC236}">
              <a16:creationId xmlns:a16="http://schemas.microsoft.com/office/drawing/2014/main" id="{21F0640A-EC6B-47DA-9826-84A491414117}"/>
            </a:ext>
          </a:extLst>
        </xdr:cNvPr>
        <xdr:cNvSpPr/>
      </xdr:nvSpPr>
      <xdr:spPr>
        <a:xfrm>
          <a:off x="9649363" y="905075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736600</xdr:colOff>
      <xdr:row>8</xdr:row>
      <xdr:rowOff>50800</xdr:rowOff>
    </xdr:from>
    <xdr:to>
      <xdr:col>3</xdr:col>
      <xdr:colOff>814238</xdr:colOff>
      <xdr:row>8</xdr:row>
      <xdr:rowOff>131511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D645BD17-9D90-4CF2-B37A-A69A2BC4EB4D}"/>
            </a:ext>
          </a:extLst>
        </xdr:cNvPr>
        <xdr:cNvSpPr/>
      </xdr:nvSpPr>
      <xdr:spPr>
        <a:xfrm>
          <a:off x="2260600" y="154940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719667</xdr:colOff>
      <xdr:row>9</xdr:row>
      <xdr:rowOff>42333</xdr:rowOff>
    </xdr:from>
    <xdr:to>
      <xdr:col>8</xdr:col>
      <xdr:colOff>791985</xdr:colOff>
      <xdr:row>9</xdr:row>
      <xdr:rowOff>122263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DA0AD02D-CE5C-4654-9A6D-4431B4D5AF73}"/>
            </a:ext>
          </a:extLst>
        </xdr:cNvPr>
        <xdr:cNvSpPr/>
      </xdr:nvSpPr>
      <xdr:spPr>
        <a:xfrm>
          <a:off x="5926667" y="17272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763128</xdr:colOff>
      <xdr:row>9</xdr:row>
      <xdr:rowOff>58064</xdr:rowOff>
    </xdr:from>
    <xdr:to>
      <xdr:col>3</xdr:col>
      <xdr:colOff>841328</xdr:colOff>
      <xdr:row>9</xdr:row>
      <xdr:rowOff>130497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ED7B6861-8C34-44EB-A648-21855BFE189F}"/>
            </a:ext>
          </a:extLst>
        </xdr:cNvPr>
        <xdr:cNvSpPr/>
      </xdr:nvSpPr>
      <xdr:spPr>
        <a:xfrm>
          <a:off x="2485248" y="239740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763129</xdr:colOff>
      <xdr:row>6</xdr:row>
      <xdr:rowOff>64220</xdr:rowOff>
    </xdr:from>
    <xdr:to>
      <xdr:col>3</xdr:col>
      <xdr:colOff>841329</xdr:colOff>
      <xdr:row>6</xdr:row>
      <xdr:rowOff>136653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877419D3-23F4-4E5B-8B62-A72E8316A946}"/>
            </a:ext>
          </a:extLst>
        </xdr:cNvPr>
        <xdr:cNvSpPr/>
      </xdr:nvSpPr>
      <xdr:spPr>
        <a:xfrm>
          <a:off x="2486421" y="115446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777793</xdr:colOff>
      <xdr:row>7</xdr:row>
      <xdr:rowOff>49530</xdr:rowOff>
    </xdr:from>
    <xdr:to>
      <xdr:col>3</xdr:col>
      <xdr:colOff>850111</xdr:colOff>
      <xdr:row>7</xdr:row>
      <xdr:rowOff>129460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7501B22C-3C62-43C4-B021-9F05A1CCB735}"/>
            </a:ext>
          </a:extLst>
        </xdr:cNvPr>
        <xdr:cNvSpPr/>
      </xdr:nvSpPr>
      <xdr:spPr>
        <a:xfrm>
          <a:off x="2501085" y="132148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2</xdr:col>
      <xdr:colOff>327660</xdr:colOff>
      <xdr:row>12</xdr:row>
      <xdr:rowOff>171157</xdr:rowOff>
    </xdr:from>
    <xdr:ext cx="198137" cy="251482"/>
    <xdr:pic>
      <xdr:nvPicPr>
        <xdr:cNvPr id="2" name="Picture 1">
          <a:extLst>
            <a:ext uri="{FF2B5EF4-FFF2-40B4-BE49-F238E27FC236}">
              <a16:creationId xmlns:a16="http://schemas.microsoft.com/office/drawing/2014/main" id="{4684B7D1-C173-4FCF-A362-65A35C697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4106" y="1988234"/>
          <a:ext cx="198137" cy="251482"/>
        </a:xfrm>
        <a:prstGeom prst="rect">
          <a:avLst/>
        </a:prstGeom>
      </xdr:spPr>
    </xdr:pic>
    <xdr:clientData/>
  </xdr:oneCellAnchor>
  <xdr:oneCellAnchor>
    <xdr:from>
      <xdr:col>5</xdr:col>
      <xdr:colOff>87923</xdr:colOff>
      <xdr:row>6</xdr:row>
      <xdr:rowOff>146538</xdr:rowOff>
    </xdr:from>
    <xdr:ext cx="198137" cy="251482"/>
    <xdr:pic>
      <xdr:nvPicPr>
        <xdr:cNvPr id="3" name="Picture 2">
          <a:extLst>
            <a:ext uri="{FF2B5EF4-FFF2-40B4-BE49-F238E27FC236}">
              <a16:creationId xmlns:a16="http://schemas.microsoft.com/office/drawing/2014/main" id="{C8622461-ABEF-4CB4-93FB-227CB4E78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4354" y="1236784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777793</xdr:colOff>
      <xdr:row>8</xdr:row>
      <xdr:rowOff>49530</xdr:rowOff>
    </xdr:from>
    <xdr:to>
      <xdr:col>3</xdr:col>
      <xdr:colOff>850111</xdr:colOff>
      <xdr:row>8</xdr:row>
      <xdr:rowOff>129460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565B50AD-91A9-436A-B25D-4880131C3FC8}"/>
            </a:ext>
          </a:extLst>
        </xdr:cNvPr>
        <xdr:cNvSpPr/>
      </xdr:nvSpPr>
      <xdr:spPr>
        <a:xfrm>
          <a:off x="2504993" y="132969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763128</xdr:colOff>
      <xdr:row>44</xdr:row>
      <xdr:rowOff>58064</xdr:rowOff>
    </xdr:from>
    <xdr:to>
      <xdr:col>3</xdr:col>
      <xdr:colOff>841328</xdr:colOff>
      <xdr:row>44</xdr:row>
      <xdr:rowOff>130497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/>
      </xdr:nvSpPr>
      <xdr:spPr>
        <a:xfrm>
          <a:off x="2486420" y="203926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42</xdr:row>
      <xdr:rowOff>49530</xdr:rowOff>
    </xdr:from>
    <xdr:to>
      <xdr:col>3</xdr:col>
      <xdr:colOff>838387</xdr:colOff>
      <xdr:row>42</xdr:row>
      <xdr:rowOff>129460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/>
      </xdr:nvSpPr>
      <xdr:spPr>
        <a:xfrm>
          <a:off x="2489361" y="150319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152401</xdr:colOff>
      <xdr:row>42</xdr:row>
      <xdr:rowOff>74399</xdr:rowOff>
    </xdr:from>
    <xdr:to>
      <xdr:col>11</xdr:col>
      <xdr:colOff>230039</xdr:colOff>
      <xdr:row>42</xdr:row>
      <xdr:rowOff>155110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9121141" y="1354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41</xdr:row>
      <xdr:rowOff>46634</xdr:rowOff>
    </xdr:from>
    <xdr:to>
      <xdr:col>3</xdr:col>
      <xdr:colOff>841328</xdr:colOff>
      <xdr:row>41</xdr:row>
      <xdr:rowOff>119067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/>
      </xdr:nvSpPr>
      <xdr:spPr>
        <a:xfrm>
          <a:off x="2486420" y="131858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43</xdr:row>
      <xdr:rowOff>135255</xdr:rowOff>
    </xdr:from>
    <xdr:to>
      <xdr:col>3</xdr:col>
      <xdr:colOff>838387</xdr:colOff>
      <xdr:row>43</xdr:row>
      <xdr:rowOff>215185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>
        <a:xfrm>
          <a:off x="2489361" y="177062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304801</xdr:colOff>
      <xdr:row>43</xdr:row>
      <xdr:rowOff>43919</xdr:rowOff>
    </xdr:from>
    <xdr:to>
      <xdr:col>11</xdr:col>
      <xdr:colOff>382439</xdr:colOff>
      <xdr:row>43</xdr:row>
      <xdr:rowOff>124630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>
        <a:xfrm>
          <a:off x="9273541" y="1506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40</xdr:row>
      <xdr:rowOff>61874</xdr:rowOff>
    </xdr:from>
    <xdr:to>
      <xdr:col>3</xdr:col>
      <xdr:colOff>841328</xdr:colOff>
      <xdr:row>40</xdr:row>
      <xdr:rowOff>134307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/>
      </xdr:nvSpPr>
      <xdr:spPr>
        <a:xfrm>
          <a:off x="2486420" y="115212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41</xdr:row>
      <xdr:rowOff>121920</xdr:rowOff>
    </xdr:from>
    <xdr:to>
      <xdr:col>11</xdr:col>
      <xdr:colOff>385608</xdr:colOff>
      <xdr:row>42</xdr:row>
      <xdr:rowOff>18970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/>
      </xdr:nvSpPr>
      <xdr:spPr>
        <a:xfrm>
          <a:off x="9282030" y="12192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43</xdr:row>
      <xdr:rowOff>196319</xdr:rowOff>
    </xdr:from>
    <xdr:to>
      <xdr:col>11</xdr:col>
      <xdr:colOff>534839</xdr:colOff>
      <xdr:row>43</xdr:row>
      <xdr:rowOff>277030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/>
      </xdr:nvSpPr>
      <xdr:spPr>
        <a:xfrm>
          <a:off x="9425941" y="1659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457200</xdr:colOff>
      <xdr:row>44</xdr:row>
      <xdr:rowOff>115214</xdr:rowOff>
    </xdr:from>
    <xdr:to>
      <xdr:col>11</xdr:col>
      <xdr:colOff>535400</xdr:colOff>
      <xdr:row>45</xdr:row>
      <xdr:rowOff>4767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9425940" y="19211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42</xdr:row>
      <xdr:rowOff>91440</xdr:rowOff>
    </xdr:from>
    <xdr:to>
      <xdr:col>11</xdr:col>
      <xdr:colOff>538008</xdr:colOff>
      <xdr:row>42</xdr:row>
      <xdr:rowOff>171370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/>
      </xdr:nvSpPr>
      <xdr:spPr>
        <a:xfrm>
          <a:off x="9434430" y="13716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44</xdr:row>
      <xdr:rowOff>5819</xdr:rowOff>
    </xdr:from>
    <xdr:to>
      <xdr:col>12</xdr:col>
      <xdr:colOff>77639</xdr:colOff>
      <xdr:row>44</xdr:row>
      <xdr:rowOff>86530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/>
      </xdr:nvSpPr>
      <xdr:spPr>
        <a:xfrm>
          <a:off x="9578341" y="18117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0</xdr:colOff>
      <xdr:row>46</xdr:row>
      <xdr:rowOff>84734</xdr:rowOff>
    </xdr:from>
    <xdr:to>
      <xdr:col>12</xdr:col>
      <xdr:colOff>78200</xdr:colOff>
      <xdr:row>46</xdr:row>
      <xdr:rowOff>157167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/>
      </xdr:nvSpPr>
      <xdr:spPr>
        <a:xfrm>
          <a:off x="9578340" y="2073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43</xdr:row>
      <xdr:rowOff>60960</xdr:rowOff>
    </xdr:from>
    <xdr:to>
      <xdr:col>12</xdr:col>
      <xdr:colOff>80808</xdr:colOff>
      <xdr:row>43</xdr:row>
      <xdr:rowOff>140890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/>
      </xdr:nvSpPr>
      <xdr:spPr>
        <a:xfrm>
          <a:off x="9586830" y="1524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44</xdr:row>
      <xdr:rowOff>158219</xdr:rowOff>
    </xdr:from>
    <xdr:to>
      <xdr:col>12</xdr:col>
      <xdr:colOff>230039</xdr:colOff>
      <xdr:row>46</xdr:row>
      <xdr:rowOff>56050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/>
      </xdr:nvSpPr>
      <xdr:spPr>
        <a:xfrm>
          <a:off x="9730741" y="1964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47</xdr:row>
      <xdr:rowOff>54254</xdr:rowOff>
    </xdr:from>
    <xdr:to>
      <xdr:col>12</xdr:col>
      <xdr:colOff>230600</xdr:colOff>
      <xdr:row>47</xdr:row>
      <xdr:rowOff>126687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/>
      </xdr:nvSpPr>
      <xdr:spPr>
        <a:xfrm>
          <a:off x="9730740" y="2225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43</xdr:row>
      <xdr:rowOff>213360</xdr:rowOff>
    </xdr:from>
    <xdr:to>
      <xdr:col>12</xdr:col>
      <xdr:colOff>233208</xdr:colOff>
      <xdr:row>43</xdr:row>
      <xdr:rowOff>293290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/>
      </xdr:nvSpPr>
      <xdr:spPr>
        <a:xfrm>
          <a:off x="9739230" y="1676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46</xdr:row>
      <xdr:rowOff>127739</xdr:rowOff>
    </xdr:from>
    <xdr:to>
      <xdr:col>12</xdr:col>
      <xdr:colOff>382439</xdr:colOff>
      <xdr:row>47</xdr:row>
      <xdr:rowOff>25570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/>
      </xdr:nvSpPr>
      <xdr:spPr>
        <a:xfrm>
          <a:off x="9883141" y="2116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48</xdr:row>
      <xdr:rowOff>23774</xdr:rowOff>
    </xdr:from>
    <xdr:to>
      <xdr:col>12</xdr:col>
      <xdr:colOff>383000</xdr:colOff>
      <xdr:row>48</xdr:row>
      <xdr:rowOff>96207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/>
      </xdr:nvSpPr>
      <xdr:spPr>
        <a:xfrm>
          <a:off x="9883140" y="2378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44</xdr:row>
      <xdr:rowOff>22860</xdr:rowOff>
    </xdr:from>
    <xdr:to>
      <xdr:col>12</xdr:col>
      <xdr:colOff>385608</xdr:colOff>
      <xdr:row>44</xdr:row>
      <xdr:rowOff>102790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/>
      </xdr:nvSpPr>
      <xdr:spPr>
        <a:xfrm>
          <a:off x="9891630" y="1828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10</xdr:row>
      <xdr:rowOff>58064</xdr:rowOff>
    </xdr:from>
    <xdr:to>
      <xdr:col>3</xdr:col>
      <xdr:colOff>841328</xdr:colOff>
      <xdr:row>10</xdr:row>
      <xdr:rowOff>130497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2486420" y="8399033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7</xdr:row>
      <xdr:rowOff>46634</xdr:rowOff>
    </xdr:from>
    <xdr:to>
      <xdr:col>3</xdr:col>
      <xdr:colOff>841328</xdr:colOff>
      <xdr:row>7</xdr:row>
      <xdr:rowOff>119067</xdr:rowOff>
    </xdr:to>
    <xdr:sp macro="" textlink="">
      <xdr:nvSpPr>
        <xdr:cNvPr id="44" name="Isosceles Triangle 43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/>
      </xdr:nvSpPr>
      <xdr:spPr>
        <a:xfrm>
          <a:off x="2486420" y="767835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747019</xdr:colOff>
      <xdr:row>9</xdr:row>
      <xdr:rowOff>268605</xdr:rowOff>
    </xdr:from>
    <xdr:to>
      <xdr:col>3</xdr:col>
      <xdr:colOff>819337</xdr:colOff>
      <xdr:row>9</xdr:row>
      <xdr:rowOff>348535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/>
      </xdr:nvSpPr>
      <xdr:spPr>
        <a:xfrm>
          <a:off x="2474219" y="192595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6</xdr:row>
      <xdr:rowOff>61874</xdr:rowOff>
    </xdr:from>
    <xdr:to>
      <xdr:col>3</xdr:col>
      <xdr:colOff>841328</xdr:colOff>
      <xdr:row>6</xdr:row>
      <xdr:rowOff>134307</xdr:rowOff>
    </xdr:to>
    <xdr:sp macro="" textlink="">
      <xdr:nvSpPr>
        <xdr:cNvPr id="46" name="Isosceles Triangle 45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/>
      </xdr:nvSpPr>
      <xdr:spPr>
        <a:xfrm>
          <a:off x="2486420" y="751188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8</xdr:row>
      <xdr:rowOff>46634</xdr:rowOff>
    </xdr:from>
    <xdr:to>
      <xdr:col>3</xdr:col>
      <xdr:colOff>841328</xdr:colOff>
      <xdr:row>8</xdr:row>
      <xdr:rowOff>119067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BB386468-BF9A-486B-AE01-0554A2DA5421}"/>
            </a:ext>
          </a:extLst>
        </xdr:cNvPr>
        <xdr:cNvSpPr/>
      </xdr:nvSpPr>
      <xdr:spPr>
        <a:xfrm>
          <a:off x="2477628" y="131536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449580</xdr:colOff>
      <xdr:row>46</xdr:row>
      <xdr:rowOff>160020</xdr:rowOff>
    </xdr:from>
    <xdr:to>
      <xdr:col>1</xdr:col>
      <xdr:colOff>38117</xdr:colOff>
      <xdr:row>48</xdr:row>
      <xdr:rowOff>57172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290322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40</xdr:row>
      <xdr:rowOff>167640</xdr:rowOff>
    </xdr:from>
    <xdr:to>
      <xdr:col>5</xdr:col>
      <xdr:colOff>285767</xdr:colOff>
      <xdr:row>40</xdr:row>
      <xdr:rowOff>419122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144780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0</xdr:col>
      <xdr:colOff>449580</xdr:colOff>
      <xdr:row>66</xdr:row>
      <xdr:rowOff>160020</xdr:rowOff>
    </xdr:from>
    <xdr:to>
      <xdr:col>1</xdr:col>
      <xdr:colOff>38117</xdr:colOff>
      <xdr:row>68</xdr:row>
      <xdr:rowOff>57172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2903220"/>
          <a:ext cx="198137" cy="251482"/>
        </a:xfrm>
        <a:prstGeom prst="rect">
          <a:avLst/>
        </a:prstGeom>
      </xdr:spPr>
    </xdr:pic>
    <xdr:clientData/>
  </xdr:twoCellAnchor>
  <xdr:twoCellAnchor>
    <xdr:from>
      <xdr:col>3</xdr:col>
      <xdr:colOff>785610</xdr:colOff>
      <xdr:row>39</xdr:row>
      <xdr:rowOff>51539</xdr:rowOff>
    </xdr:from>
    <xdr:to>
      <xdr:col>3</xdr:col>
      <xdr:colOff>863248</xdr:colOff>
      <xdr:row>39</xdr:row>
      <xdr:rowOff>132250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299450" y="11488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785329</xdr:colOff>
      <xdr:row>44</xdr:row>
      <xdr:rowOff>54254</xdr:rowOff>
    </xdr:from>
    <xdr:to>
      <xdr:col>3</xdr:col>
      <xdr:colOff>863529</xdr:colOff>
      <xdr:row>44</xdr:row>
      <xdr:rowOff>126687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2299169" y="24316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40</xdr:row>
      <xdr:rowOff>243840</xdr:rowOff>
    </xdr:from>
    <xdr:to>
      <xdr:col>3</xdr:col>
      <xdr:colOff>860588</xdr:colOff>
      <xdr:row>40</xdr:row>
      <xdr:rowOff>323770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2302110" y="1524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40</xdr:row>
      <xdr:rowOff>440159</xdr:rowOff>
    </xdr:from>
    <xdr:to>
      <xdr:col>12</xdr:col>
      <xdr:colOff>230039</xdr:colOff>
      <xdr:row>40</xdr:row>
      <xdr:rowOff>520870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934974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41</xdr:row>
      <xdr:rowOff>153314</xdr:rowOff>
    </xdr:from>
    <xdr:to>
      <xdr:col>12</xdr:col>
      <xdr:colOff>230600</xdr:colOff>
      <xdr:row>42</xdr:row>
      <xdr:rowOff>42867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934974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41</xdr:row>
      <xdr:rowOff>53340</xdr:rowOff>
    </xdr:from>
    <xdr:to>
      <xdr:col>3</xdr:col>
      <xdr:colOff>860588</xdr:colOff>
      <xdr:row>41</xdr:row>
      <xdr:rowOff>133270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302110" y="18821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41</xdr:row>
      <xdr:rowOff>43919</xdr:rowOff>
    </xdr:from>
    <xdr:to>
      <xdr:col>12</xdr:col>
      <xdr:colOff>382439</xdr:colOff>
      <xdr:row>41</xdr:row>
      <xdr:rowOff>124630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950214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42</xdr:row>
      <xdr:rowOff>122834</xdr:rowOff>
    </xdr:from>
    <xdr:to>
      <xdr:col>12</xdr:col>
      <xdr:colOff>383000</xdr:colOff>
      <xdr:row>43</xdr:row>
      <xdr:rowOff>12387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950214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42</xdr:row>
      <xdr:rowOff>45720</xdr:rowOff>
    </xdr:from>
    <xdr:to>
      <xdr:col>3</xdr:col>
      <xdr:colOff>860588</xdr:colOff>
      <xdr:row>42</xdr:row>
      <xdr:rowOff>125650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2302110" y="2057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457201</xdr:colOff>
      <xdr:row>42</xdr:row>
      <xdr:rowOff>13439</xdr:rowOff>
    </xdr:from>
    <xdr:to>
      <xdr:col>12</xdr:col>
      <xdr:colOff>534839</xdr:colOff>
      <xdr:row>42</xdr:row>
      <xdr:rowOff>94150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965454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457200</xdr:colOff>
      <xdr:row>43</xdr:row>
      <xdr:rowOff>92354</xdr:rowOff>
    </xdr:from>
    <xdr:to>
      <xdr:col>12</xdr:col>
      <xdr:colOff>535400</xdr:colOff>
      <xdr:row>43</xdr:row>
      <xdr:rowOff>164787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965454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43</xdr:row>
      <xdr:rowOff>68580</xdr:rowOff>
    </xdr:from>
    <xdr:to>
      <xdr:col>3</xdr:col>
      <xdr:colOff>860588</xdr:colOff>
      <xdr:row>43</xdr:row>
      <xdr:rowOff>148510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2302110" y="22631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</xdr:colOff>
      <xdr:row>42</xdr:row>
      <xdr:rowOff>165839</xdr:rowOff>
    </xdr:from>
    <xdr:to>
      <xdr:col>13</xdr:col>
      <xdr:colOff>77639</xdr:colOff>
      <xdr:row>43</xdr:row>
      <xdr:rowOff>63670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980694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0</xdr:colOff>
      <xdr:row>44</xdr:row>
      <xdr:rowOff>61874</xdr:rowOff>
    </xdr:from>
    <xdr:to>
      <xdr:col>13</xdr:col>
      <xdr:colOff>78200</xdr:colOff>
      <xdr:row>44</xdr:row>
      <xdr:rowOff>134307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980694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8490</xdr:colOff>
      <xdr:row>41</xdr:row>
      <xdr:rowOff>60960</xdr:rowOff>
    </xdr:from>
    <xdr:to>
      <xdr:col>13</xdr:col>
      <xdr:colOff>80808</xdr:colOff>
      <xdr:row>41</xdr:row>
      <xdr:rowOff>140890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9815430" y="1889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152401</xdr:colOff>
      <xdr:row>43</xdr:row>
      <xdr:rowOff>135359</xdr:rowOff>
    </xdr:from>
    <xdr:to>
      <xdr:col>13</xdr:col>
      <xdr:colOff>230039</xdr:colOff>
      <xdr:row>44</xdr:row>
      <xdr:rowOff>33190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995934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152400</xdr:colOff>
      <xdr:row>46</xdr:row>
      <xdr:rowOff>31394</xdr:rowOff>
    </xdr:from>
    <xdr:to>
      <xdr:col>13</xdr:col>
      <xdr:colOff>230600</xdr:colOff>
      <xdr:row>46</xdr:row>
      <xdr:rowOff>103827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995934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160890</xdr:colOff>
      <xdr:row>42</xdr:row>
      <xdr:rowOff>30480</xdr:rowOff>
    </xdr:from>
    <xdr:to>
      <xdr:col>13</xdr:col>
      <xdr:colOff>233208</xdr:colOff>
      <xdr:row>42</xdr:row>
      <xdr:rowOff>110410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/>
      </xdr:nvSpPr>
      <xdr:spPr>
        <a:xfrm>
          <a:off x="9967830" y="2042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304801</xdr:colOff>
      <xdr:row>44</xdr:row>
      <xdr:rowOff>104879</xdr:rowOff>
    </xdr:from>
    <xdr:to>
      <xdr:col>13</xdr:col>
      <xdr:colOff>382439</xdr:colOff>
      <xdr:row>45</xdr:row>
      <xdr:rowOff>2710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/>
      </xdr:nvSpPr>
      <xdr:spPr>
        <a:xfrm>
          <a:off x="1011174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304800</xdr:colOff>
      <xdr:row>47</xdr:row>
      <xdr:rowOff>914</xdr:rowOff>
    </xdr:from>
    <xdr:to>
      <xdr:col>13</xdr:col>
      <xdr:colOff>383000</xdr:colOff>
      <xdr:row>47</xdr:row>
      <xdr:rowOff>73347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011174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313290</xdr:colOff>
      <xdr:row>43</xdr:row>
      <xdr:rowOff>0</xdr:rowOff>
    </xdr:from>
    <xdr:to>
      <xdr:col>13</xdr:col>
      <xdr:colOff>385608</xdr:colOff>
      <xdr:row>43</xdr:row>
      <xdr:rowOff>79930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10120230" y="2194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76200</xdr:colOff>
      <xdr:row>7</xdr:row>
      <xdr:rowOff>167640</xdr:rowOff>
    </xdr:from>
    <xdr:ext cx="198137" cy="251482"/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6340" y="784860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785610</xdr:colOff>
      <xdr:row>6</xdr:row>
      <xdr:rowOff>51539</xdr:rowOff>
    </xdr:from>
    <xdr:to>
      <xdr:col>3</xdr:col>
      <xdr:colOff>863248</xdr:colOff>
      <xdr:row>6</xdr:row>
      <xdr:rowOff>132250</xdr:rowOff>
    </xdr:to>
    <xdr:sp macro="" textlink="">
      <xdr:nvSpPr>
        <xdr:cNvPr id="28" name="Oval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2294370" y="75496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785329</xdr:colOff>
      <xdr:row>9</xdr:row>
      <xdr:rowOff>54254</xdr:rowOff>
    </xdr:from>
    <xdr:to>
      <xdr:col>3</xdr:col>
      <xdr:colOff>863529</xdr:colOff>
      <xdr:row>9</xdr:row>
      <xdr:rowOff>126687</xdr:rowOff>
    </xdr:to>
    <xdr:sp macro="" textlink="">
      <xdr:nvSpPr>
        <xdr:cNvPr id="29" name="Isosceles Triangle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2294089" y="88324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7</xdr:row>
      <xdr:rowOff>243840</xdr:rowOff>
    </xdr:from>
    <xdr:to>
      <xdr:col>3</xdr:col>
      <xdr:colOff>860588</xdr:colOff>
      <xdr:row>7</xdr:row>
      <xdr:rowOff>323770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297030" y="7924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780650</xdr:colOff>
      <xdr:row>8</xdr:row>
      <xdr:rowOff>213360</xdr:rowOff>
    </xdr:from>
    <xdr:to>
      <xdr:col>3</xdr:col>
      <xdr:colOff>852968</xdr:colOff>
      <xdr:row>8</xdr:row>
      <xdr:rowOff>293290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/>
      </xdr:nvSpPr>
      <xdr:spPr>
        <a:xfrm>
          <a:off x="2289410" y="22783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2</xdr:col>
      <xdr:colOff>160020</xdr:colOff>
      <xdr:row>11</xdr:row>
      <xdr:rowOff>160020</xdr:rowOff>
    </xdr:from>
    <xdr:ext cx="198137" cy="251482"/>
    <xdr:pic>
      <xdr:nvPicPr>
        <xdr:cNvPr id="31" name="Picture 30">
          <a:extLst>
            <a:ext uri="{FF2B5EF4-FFF2-40B4-BE49-F238E27FC236}">
              <a16:creationId xmlns:a16="http://schemas.microsoft.com/office/drawing/2014/main" id="{0C90104C-39FC-4162-B782-2D53ABEA5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2910840"/>
          <a:ext cx="198137" cy="251482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773711</xdr:colOff>
      <xdr:row>42</xdr:row>
      <xdr:rowOff>59159</xdr:rowOff>
    </xdr:from>
    <xdr:to>
      <xdr:col>3</xdr:col>
      <xdr:colOff>851349</xdr:colOff>
      <xdr:row>42</xdr:row>
      <xdr:rowOff>139870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2278661" y="114500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776371</xdr:colOff>
      <xdr:row>43</xdr:row>
      <xdr:rowOff>259080</xdr:rowOff>
    </xdr:from>
    <xdr:to>
      <xdr:col>3</xdr:col>
      <xdr:colOff>848689</xdr:colOff>
      <xdr:row>43</xdr:row>
      <xdr:rowOff>339010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>
        <a:xfrm>
          <a:off x="2281321" y="152590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152401</xdr:colOff>
      <xdr:row>43</xdr:row>
      <xdr:rowOff>257279</xdr:rowOff>
    </xdr:from>
    <xdr:to>
      <xdr:col>11</xdr:col>
      <xdr:colOff>230039</xdr:colOff>
      <xdr:row>43</xdr:row>
      <xdr:rowOff>337990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/>
      </xdr:nvSpPr>
      <xdr:spPr>
        <a:xfrm>
          <a:off x="8740141" y="1537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773430</xdr:colOff>
      <xdr:row>44</xdr:row>
      <xdr:rowOff>62826</xdr:rowOff>
    </xdr:from>
    <xdr:to>
      <xdr:col>3</xdr:col>
      <xdr:colOff>851630</xdr:colOff>
      <xdr:row>44</xdr:row>
      <xdr:rowOff>135259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2278380" y="19011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160890</xdr:colOff>
      <xdr:row>42</xdr:row>
      <xdr:rowOff>152400</xdr:rowOff>
    </xdr:from>
    <xdr:to>
      <xdr:col>11</xdr:col>
      <xdr:colOff>233208</xdr:colOff>
      <xdr:row>43</xdr:row>
      <xdr:rowOff>49450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/>
      </xdr:nvSpPr>
      <xdr:spPr>
        <a:xfrm>
          <a:off x="8748630" y="1249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304801</xdr:colOff>
      <xdr:row>43</xdr:row>
      <xdr:rowOff>409679</xdr:rowOff>
    </xdr:from>
    <xdr:to>
      <xdr:col>11</xdr:col>
      <xdr:colOff>382439</xdr:colOff>
      <xdr:row>43</xdr:row>
      <xdr:rowOff>490390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/>
      </xdr:nvSpPr>
      <xdr:spPr>
        <a:xfrm>
          <a:off x="8892541" y="16898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304800</xdr:colOff>
      <xdr:row>44</xdr:row>
      <xdr:rowOff>99974</xdr:rowOff>
    </xdr:from>
    <xdr:to>
      <xdr:col>11</xdr:col>
      <xdr:colOff>383000</xdr:colOff>
      <xdr:row>44</xdr:row>
      <xdr:rowOff>172407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/>
      </xdr:nvSpPr>
      <xdr:spPr>
        <a:xfrm>
          <a:off x="8892540" y="19516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43</xdr:row>
      <xdr:rowOff>121920</xdr:rowOff>
    </xdr:from>
    <xdr:to>
      <xdr:col>11</xdr:col>
      <xdr:colOff>385608</xdr:colOff>
      <xdr:row>43</xdr:row>
      <xdr:rowOff>201850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/>
      </xdr:nvSpPr>
      <xdr:spPr>
        <a:xfrm>
          <a:off x="8901030" y="14020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43</xdr:row>
      <xdr:rowOff>562079</xdr:rowOff>
    </xdr:from>
    <xdr:to>
      <xdr:col>11</xdr:col>
      <xdr:colOff>534839</xdr:colOff>
      <xdr:row>44</xdr:row>
      <xdr:rowOff>71290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/>
      </xdr:nvSpPr>
      <xdr:spPr>
        <a:xfrm>
          <a:off x="9044941" y="18422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457200</xdr:colOff>
      <xdr:row>46</xdr:row>
      <xdr:rowOff>69494</xdr:rowOff>
    </xdr:from>
    <xdr:to>
      <xdr:col>11</xdr:col>
      <xdr:colOff>535400</xdr:colOff>
      <xdr:row>46</xdr:row>
      <xdr:rowOff>141927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/>
      </xdr:nvSpPr>
      <xdr:spPr>
        <a:xfrm>
          <a:off x="9044940" y="21040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43</xdr:row>
      <xdr:rowOff>274320</xdr:rowOff>
    </xdr:from>
    <xdr:to>
      <xdr:col>11</xdr:col>
      <xdr:colOff>538008</xdr:colOff>
      <xdr:row>43</xdr:row>
      <xdr:rowOff>354250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/>
      </xdr:nvSpPr>
      <xdr:spPr>
        <a:xfrm>
          <a:off x="9053430" y="1554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44</xdr:row>
      <xdr:rowOff>142979</xdr:rowOff>
    </xdr:from>
    <xdr:to>
      <xdr:col>12</xdr:col>
      <xdr:colOff>77639</xdr:colOff>
      <xdr:row>46</xdr:row>
      <xdr:rowOff>40810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/>
      </xdr:nvSpPr>
      <xdr:spPr>
        <a:xfrm>
          <a:off x="9197341" y="19946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0</xdr:colOff>
      <xdr:row>47</xdr:row>
      <xdr:rowOff>39014</xdr:rowOff>
    </xdr:from>
    <xdr:to>
      <xdr:col>12</xdr:col>
      <xdr:colOff>78200</xdr:colOff>
      <xdr:row>47</xdr:row>
      <xdr:rowOff>111447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/>
      </xdr:nvSpPr>
      <xdr:spPr>
        <a:xfrm>
          <a:off x="9197340" y="22564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43</xdr:row>
      <xdr:rowOff>426720</xdr:rowOff>
    </xdr:from>
    <xdr:to>
      <xdr:col>12</xdr:col>
      <xdr:colOff>80808</xdr:colOff>
      <xdr:row>43</xdr:row>
      <xdr:rowOff>506650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/>
      </xdr:nvSpPr>
      <xdr:spPr>
        <a:xfrm>
          <a:off x="9205830" y="17068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46</xdr:row>
      <xdr:rowOff>112499</xdr:rowOff>
    </xdr:from>
    <xdr:to>
      <xdr:col>12</xdr:col>
      <xdr:colOff>230039</xdr:colOff>
      <xdr:row>47</xdr:row>
      <xdr:rowOff>10330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/>
      </xdr:nvSpPr>
      <xdr:spPr>
        <a:xfrm>
          <a:off x="9349741" y="21470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48</xdr:row>
      <xdr:rowOff>8534</xdr:rowOff>
    </xdr:from>
    <xdr:to>
      <xdr:col>12</xdr:col>
      <xdr:colOff>230600</xdr:colOff>
      <xdr:row>48</xdr:row>
      <xdr:rowOff>80967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/>
      </xdr:nvSpPr>
      <xdr:spPr>
        <a:xfrm>
          <a:off x="9349740" y="24088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44</xdr:row>
      <xdr:rowOff>7620</xdr:rowOff>
    </xdr:from>
    <xdr:to>
      <xdr:col>12</xdr:col>
      <xdr:colOff>233208</xdr:colOff>
      <xdr:row>44</xdr:row>
      <xdr:rowOff>87550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/>
      </xdr:nvSpPr>
      <xdr:spPr>
        <a:xfrm>
          <a:off x="9358230" y="18592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47</xdr:row>
      <xdr:rowOff>82019</xdr:rowOff>
    </xdr:from>
    <xdr:to>
      <xdr:col>12</xdr:col>
      <xdr:colOff>382439</xdr:colOff>
      <xdr:row>47</xdr:row>
      <xdr:rowOff>162730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/>
      </xdr:nvSpPr>
      <xdr:spPr>
        <a:xfrm>
          <a:off x="9502141" y="2299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48</xdr:row>
      <xdr:rowOff>160934</xdr:rowOff>
    </xdr:from>
    <xdr:to>
      <xdr:col>12</xdr:col>
      <xdr:colOff>383000</xdr:colOff>
      <xdr:row>49</xdr:row>
      <xdr:rowOff>50487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/>
      </xdr:nvSpPr>
      <xdr:spPr>
        <a:xfrm>
          <a:off x="9502140" y="25612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44</xdr:row>
      <xdr:rowOff>160020</xdr:rowOff>
    </xdr:from>
    <xdr:to>
      <xdr:col>12</xdr:col>
      <xdr:colOff>385608</xdr:colOff>
      <xdr:row>46</xdr:row>
      <xdr:rowOff>57070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/>
      </xdr:nvSpPr>
      <xdr:spPr>
        <a:xfrm>
          <a:off x="9510630" y="2011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773711</xdr:colOff>
      <xdr:row>6</xdr:row>
      <xdr:rowOff>59159</xdr:rowOff>
    </xdr:from>
    <xdr:to>
      <xdr:col>3</xdr:col>
      <xdr:colOff>851349</xdr:colOff>
      <xdr:row>6</xdr:row>
      <xdr:rowOff>139870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2282471" y="75572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776371</xdr:colOff>
      <xdr:row>7</xdr:row>
      <xdr:rowOff>259080</xdr:rowOff>
    </xdr:from>
    <xdr:to>
      <xdr:col>3</xdr:col>
      <xdr:colOff>848689</xdr:colOff>
      <xdr:row>7</xdr:row>
      <xdr:rowOff>339010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2289485" y="1554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773430</xdr:colOff>
      <xdr:row>9</xdr:row>
      <xdr:rowOff>62826</xdr:rowOff>
    </xdr:from>
    <xdr:to>
      <xdr:col>3</xdr:col>
      <xdr:colOff>851630</xdr:colOff>
      <xdr:row>9</xdr:row>
      <xdr:rowOff>135259</xdr:rowOff>
    </xdr:to>
    <xdr:sp macro="" textlink="">
      <xdr:nvSpPr>
        <xdr:cNvPr id="44" name="Isosceles Triangle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/>
      </xdr:nvSpPr>
      <xdr:spPr>
        <a:xfrm>
          <a:off x="2282190" y="831528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772017</xdr:colOff>
      <xdr:row>41</xdr:row>
      <xdr:rowOff>129540</xdr:rowOff>
    </xdr:from>
    <xdr:to>
      <xdr:col>3</xdr:col>
      <xdr:colOff>844335</xdr:colOff>
      <xdr:row>42</xdr:row>
      <xdr:rowOff>24413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E07D36F-385B-4566-9AC7-25B320E1BB17}"/>
            </a:ext>
          </a:extLst>
        </xdr:cNvPr>
        <xdr:cNvSpPr/>
      </xdr:nvSpPr>
      <xdr:spPr>
        <a:xfrm>
          <a:off x="2285131" y="79400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778329</xdr:colOff>
      <xdr:row>8</xdr:row>
      <xdr:rowOff>48986</xdr:rowOff>
    </xdr:from>
    <xdr:to>
      <xdr:col>3</xdr:col>
      <xdr:colOff>850647</xdr:colOff>
      <xdr:row>8</xdr:row>
      <xdr:rowOff>128916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83C2C07D-B976-449E-85F5-E92D7195B139}"/>
            </a:ext>
          </a:extLst>
        </xdr:cNvPr>
        <xdr:cNvSpPr/>
      </xdr:nvSpPr>
      <xdr:spPr>
        <a:xfrm>
          <a:off x="2291443" y="193765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</xdr:colOff>
      <xdr:row>42</xdr:row>
      <xdr:rowOff>104879</xdr:rowOff>
    </xdr:from>
    <xdr:to>
      <xdr:col>21</xdr:col>
      <xdr:colOff>77639</xdr:colOff>
      <xdr:row>43</xdr:row>
      <xdr:rowOff>2710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3289281" y="1567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742349</xdr:colOff>
      <xdr:row>48</xdr:row>
      <xdr:rowOff>56794</xdr:rowOff>
    </xdr:from>
    <xdr:to>
      <xdr:col>3</xdr:col>
      <xdr:colOff>820549</xdr:colOff>
      <xdr:row>48</xdr:row>
      <xdr:rowOff>129227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2253649" y="26348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47</xdr:row>
      <xdr:rowOff>60960</xdr:rowOff>
    </xdr:from>
    <xdr:to>
      <xdr:col>3</xdr:col>
      <xdr:colOff>817608</xdr:colOff>
      <xdr:row>47</xdr:row>
      <xdr:rowOff>140890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2256590" y="245491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152401</xdr:colOff>
      <xdr:row>43</xdr:row>
      <xdr:rowOff>74399</xdr:rowOff>
    </xdr:from>
    <xdr:to>
      <xdr:col>21</xdr:col>
      <xdr:colOff>230039</xdr:colOff>
      <xdr:row>43</xdr:row>
      <xdr:rowOff>155110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1344168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152400</xdr:colOff>
      <xdr:row>44</xdr:row>
      <xdr:rowOff>153314</xdr:rowOff>
    </xdr:from>
    <xdr:to>
      <xdr:col>21</xdr:col>
      <xdr:colOff>230600</xdr:colOff>
      <xdr:row>45</xdr:row>
      <xdr:rowOff>42867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1344168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44</xdr:row>
      <xdr:rowOff>152400</xdr:rowOff>
    </xdr:from>
    <xdr:to>
      <xdr:col>8</xdr:col>
      <xdr:colOff>825028</xdr:colOff>
      <xdr:row>45</xdr:row>
      <xdr:rowOff>49450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7007460" y="1993900"/>
          <a:ext cx="72318" cy="8120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304801</xdr:colOff>
      <xdr:row>44</xdr:row>
      <xdr:rowOff>43919</xdr:rowOff>
    </xdr:from>
    <xdr:to>
      <xdr:col>21</xdr:col>
      <xdr:colOff>382439</xdr:colOff>
      <xdr:row>44</xdr:row>
      <xdr:rowOff>124630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1359408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304800</xdr:colOff>
      <xdr:row>45</xdr:row>
      <xdr:rowOff>122834</xdr:rowOff>
    </xdr:from>
    <xdr:to>
      <xdr:col>21</xdr:col>
      <xdr:colOff>383000</xdr:colOff>
      <xdr:row>46</xdr:row>
      <xdr:rowOff>12387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1359408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42</xdr:row>
      <xdr:rowOff>160020</xdr:rowOff>
    </xdr:from>
    <xdr:to>
      <xdr:col>3</xdr:col>
      <xdr:colOff>817608</xdr:colOff>
      <xdr:row>43</xdr:row>
      <xdr:rowOff>57070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2256590" y="1633220"/>
          <a:ext cx="72318" cy="8120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457201</xdr:colOff>
      <xdr:row>45</xdr:row>
      <xdr:rowOff>13439</xdr:rowOff>
    </xdr:from>
    <xdr:to>
      <xdr:col>21</xdr:col>
      <xdr:colOff>534839</xdr:colOff>
      <xdr:row>45</xdr:row>
      <xdr:rowOff>94150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1374648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457200</xdr:colOff>
      <xdr:row>46</xdr:row>
      <xdr:rowOff>92354</xdr:rowOff>
    </xdr:from>
    <xdr:to>
      <xdr:col>21</xdr:col>
      <xdr:colOff>535400</xdr:colOff>
      <xdr:row>46</xdr:row>
      <xdr:rowOff>164787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1374648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44</xdr:row>
      <xdr:rowOff>63500</xdr:rowOff>
    </xdr:from>
    <xdr:to>
      <xdr:col>3</xdr:col>
      <xdr:colOff>817608</xdr:colOff>
      <xdr:row>44</xdr:row>
      <xdr:rowOff>143430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>
        <a:xfrm>
          <a:off x="2256590" y="1905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1</xdr:colOff>
      <xdr:row>45</xdr:row>
      <xdr:rowOff>165839</xdr:rowOff>
    </xdr:from>
    <xdr:to>
      <xdr:col>22</xdr:col>
      <xdr:colOff>77639</xdr:colOff>
      <xdr:row>46</xdr:row>
      <xdr:rowOff>63670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/>
      </xdr:nvSpPr>
      <xdr:spPr>
        <a:xfrm>
          <a:off x="1389888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0</xdr:colOff>
      <xdr:row>47</xdr:row>
      <xdr:rowOff>61874</xdr:rowOff>
    </xdr:from>
    <xdr:to>
      <xdr:col>22</xdr:col>
      <xdr:colOff>78200</xdr:colOff>
      <xdr:row>47</xdr:row>
      <xdr:rowOff>134307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/>
      </xdr:nvSpPr>
      <xdr:spPr>
        <a:xfrm>
          <a:off x="1389888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45</xdr:row>
      <xdr:rowOff>60960</xdr:rowOff>
    </xdr:from>
    <xdr:to>
      <xdr:col>3</xdr:col>
      <xdr:colOff>817608</xdr:colOff>
      <xdr:row>45</xdr:row>
      <xdr:rowOff>140890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2256590" y="208661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152401</xdr:colOff>
      <xdr:row>46</xdr:row>
      <xdr:rowOff>135359</xdr:rowOff>
    </xdr:from>
    <xdr:to>
      <xdr:col>22</xdr:col>
      <xdr:colOff>230039</xdr:colOff>
      <xdr:row>47</xdr:row>
      <xdr:rowOff>33190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>
        <a:xfrm>
          <a:off x="1405128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152400</xdr:colOff>
      <xdr:row>48</xdr:row>
      <xdr:rowOff>31394</xdr:rowOff>
    </xdr:from>
    <xdr:to>
      <xdr:col>22</xdr:col>
      <xdr:colOff>230600</xdr:colOff>
      <xdr:row>48</xdr:row>
      <xdr:rowOff>103827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1405128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43</xdr:row>
      <xdr:rowOff>64770</xdr:rowOff>
    </xdr:from>
    <xdr:to>
      <xdr:col>8</xdr:col>
      <xdr:colOff>825028</xdr:colOff>
      <xdr:row>43</xdr:row>
      <xdr:rowOff>144700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7007460" y="17221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304801</xdr:colOff>
      <xdr:row>47</xdr:row>
      <xdr:rowOff>104879</xdr:rowOff>
    </xdr:from>
    <xdr:to>
      <xdr:col>22</xdr:col>
      <xdr:colOff>382439</xdr:colOff>
      <xdr:row>48</xdr:row>
      <xdr:rowOff>2710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1420368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304800</xdr:colOff>
      <xdr:row>49</xdr:row>
      <xdr:rowOff>914</xdr:rowOff>
    </xdr:from>
    <xdr:to>
      <xdr:col>22</xdr:col>
      <xdr:colOff>383000</xdr:colOff>
      <xdr:row>50</xdr:row>
      <xdr:rowOff>73347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/>
      </xdr:nvSpPr>
      <xdr:spPr>
        <a:xfrm>
          <a:off x="1420368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42</xdr:row>
      <xdr:rowOff>58420</xdr:rowOff>
    </xdr:from>
    <xdr:to>
      <xdr:col>8</xdr:col>
      <xdr:colOff>825028</xdr:colOff>
      <xdr:row>42</xdr:row>
      <xdr:rowOff>138350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7007460" y="15316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12</xdr:row>
      <xdr:rowOff>63500</xdr:rowOff>
    </xdr:from>
    <xdr:to>
      <xdr:col>3</xdr:col>
      <xdr:colOff>817608</xdr:colOff>
      <xdr:row>12</xdr:row>
      <xdr:rowOff>143430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2254050" y="82931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11</xdr:row>
      <xdr:rowOff>64770</xdr:rowOff>
    </xdr:from>
    <xdr:to>
      <xdr:col>8</xdr:col>
      <xdr:colOff>825028</xdr:colOff>
      <xdr:row>11</xdr:row>
      <xdr:rowOff>144700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/>
      </xdr:nvSpPr>
      <xdr:spPr>
        <a:xfrm>
          <a:off x="7001110" y="811149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10</xdr:row>
      <xdr:rowOff>58420</xdr:rowOff>
    </xdr:from>
    <xdr:to>
      <xdr:col>8</xdr:col>
      <xdr:colOff>825028</xdr:colOff>
      <xdr:row>10</xdr:row>
      <xdr:rowOff>138350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/>
      </xdr:nvSpPr>
      <xdr:spPr>
        <a:xfrm>
          <a:off x="7001110" y="79222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11</xdr:row>
      <xdr:rowOff>63500</xdr:rowOff>
    </xdr:from>
    <xdr:to>
      <xdr:col>3</xdr:col>
      <xdr:colOff>817608</xdr:colOff>
      <xdr:row>11</xdr:row>
      <xdr:rowOff>143430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853745E-155B-4CA6-9DEC-B7DBFB3B55B4}"/>
            </a:ext>
          </a:extLst>
        </xdr:cNvPr>
        <xdr:cNvSpPr/>
      </xdr:nvSpPr>
      <xdr:spPr>
        <a:xfrm>
          <a:off x="2254050" y="22580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</xdr:colOff>
      <xdr:row>40</xdr:row>
      <xdr:rowOff>104879</xdr:rowOff>
    </xdr:from>
    <xdr:to>
      <xdr:col>16</xdr:col>
      <xdr:colOff>77639</xdr:colOff>
      <xdr:row>41</xdr:row>
      <xdr:rowOff>2710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80EDD6BE-7A6C-4B42-9C67-800C72BCBE8D}"/>
            </a:ext>
          </a:extLst>
        </xdr:cNvPr>
        <xdr:cNvSpPr/>
      </xdr:nvSpPr>
      <xdr:spPr>
        <a:xfrm>
          <a:off x="13289281" y="7968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742349</xdr:colOff>
      <xdr:row>46</xdr:row>
      <xdr:rowOff>56794</xdr:rowOff>
    </xdr:from>
    <xdr:to>
      <xdr:col>3</xdr:col>
      <xdr:colOff>820549</xdr:colOff>
      <xdr:row>46</xdr:row>
      <xdr:rowOff>129227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C1104872-1080-443A-894A-5F5EF9BED641}"/>
            </a:ext>
          </a:extLst>
        </xdr:cNvPr>
        <xdr:cNvSpPr/>
      </xdr:nvSpPr>
      <xdr:spPr>
        <a:xfrm>
          <a:off x="2251109" y="9017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45</xdr:row>
      <xdr:rowOff>60960</xdr:rowOff>
    </xdr:from>
    <xdr:to>
      <xdr:col>3</xdr:col>
      <xdr:colOff>817608</xdr:colOff>
      <xdr:row>45</xdr:row>
      <xdr:rowOff>140890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4289393-7915-40E6-98C6-BF43BB3526E6}"/>
            </a:ext>
          </a:extLst>
        </xdr:cNvPr>
        <xdr:cNvSpPr/>
      </xdr:nvSpPr>
      <xdr:spPr>
        <a:xfrm>
          <a:off x="2254050" y="88392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152401</xdr:colOff>
      <xdr:row>41</xdr:row>
      <xdr:rowOff>74399</xdr:rowOff>
    </xdr:from>
    <xdr:to>
      <xdr:col>16</xdr:col>
      <xdr:colOff>230039</xdr:colOff>
      <xdr:row>41</xdr:row>
      <xdr:rowOff>155110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F48C8309-0E5B-4BA8-911C-4D342CC5D5E2}"/>
            </a:ext>
          </a:extLst>
        </xdr:cNvPr>
        <xdr:cNvSpPr/>
      </xdr:nvSpPr>
      <xdr:spPr>
        <a:xfrm>
          <a:off x="13441681" y="8121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152400</xdr:colOff>
      <xdr:row>42</xdr:row>
      <xdr:rowOff>153314</xdr:rowOff>
    </xdr:from>
    <xdr:to>
      <xdr:col>16</xdr:col>
      <xdr:colOff>230600</xdr:colOff>
      <xdr:row>43</xdr:row>
      <xdr:rowOff>42867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4FB1077A-D383-461E-9A20-5DB7E90B9014}"/>
            </a:ext>
          </a:extLst>
        </xdr:cNvPr>
        <xdr:cNvSpPr/>
      </xdr:nvSpPr>
      <xdr:spPr>
        <a:xfrm>
          <a:off x="13441680" y="8382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42</xdr:row>
      <xdr:rowOff>152400</xdr:rowOff>
    </xdr:from>
    <xdr:to>
      <xdr:col>8</xdr:col>
      <xdr:colOff>825028</xdr:colOff>
      <xdr:row>43</xdr:row>
      <xdr:rowOff>49450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98BDE87A-9E6C-4C49-8559-DE88D7D654DF}"/>
            </a:ext>
          </a:extLst>
        </xdr:cNvPr>
        <xdr:cNvSpPr/>
      </xdr:nvSpPr>
      <xdr:spPr>
        <a:xfrm>
          <a:off x="7001110" y="8382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304801</xdr:colOff>
      <xdr:row>42</xdr:row>
      <xdr:rowOff>43919</xdr:rowOff>
    </xdr:from>
    <xdr:to>
      <xdr:col>16</xdr:col>
      <xdr:colOff>382439</xdr:colOff>
      <xdr:row>42</xdr:row>
      <xdr:rowOff>124630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4E7CC084-8FB9-4019-8094-9BDB1D3458DE}"/>
            </a:ext>
          </a:extLst>
        </xdr:cNvPr>
        <xdr:cNvSpPr/>
      </xdr:nvSpPr>
      <xdr:spPr>
        <a:xfrm>
          <a:off x="13594081" y="8273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304800</xdr:colOff>
      <xdr:row>43</xdr:row>
      <xdr:rowOff>122834</xdr:rowOff>
    </xdr:from>
    <xdr:to>
      <xdr:col>16</xdr:col>
      <xdr:colOff>383000</xdr:colOff>
      <xdr:row>44</xdr:row>
      <xdr:rowOff>12387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59CEFAD1-DF35-48B9-B567-015198243EA3}"/>
            </a:ext>
          </a:extLst>
        </xdr:cNvPr>
        <xdr:cNvSpPr/>
      </xdr:nvSpPr>
      <xdr:spPr>
        <a:xfrm>
          <a:off x="13594080" y="8535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40</xdr:row>
      <xdr:rowOff>160020</xdr:rowOff>
    </xdr:from>
    <xdr:to>
      <xdr:col>3</xdr:col>
      <xdr:colOff>817608</xdr:colOff>
      <xdr:row>41</xdr:row>
      <xdr:rowOff>57070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16242362-16D0-4413-BB56-CE3863CD8C0A}"/>
            </a:ext>
          </a:extLst>
        </xdr:cNvPr>
        <xdr:cNvSpPr/>
      </xdr:nvSpPr>
      <xdr:spPr>
        <a:xfrm>
          <a:off x="2254050" y="80238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457201</xdr:colOff>
      <xdr:row>43</xdr:row>
      <xdr:rowOff>13439</xdr:rowOff>
    </xdr:from>
    <xdr:to>
      <xdr:col>16</xdr:col>
      <xdr:colOff>534839</xdr:colOff>
      <xdr:row>43</xdr:row>
      <xdr:rowOff>94150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FA56DDDF-E153-4300-BA75-8CAEFB8B679E}"/>
            </a:ext>
          </a:extLst>
        </xdr:cNvPr>
        <xdr:cNvSpPr/>
      </xdr:nvSpPr>
      <xdr:spPr>
        <a:xfrm>
          <a:off x="13746481" y="8425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457200</xdr:colOff>
      <xdr:row>44</xdr:row>
      <xdr:rowOff>92354</xdr:rowOff>
    </xdr:from>
    <xdr:to>
      <xdr:col>16</xdr:col>
      <xdr:colOff>535400</xdr:colOff>
      <xdr:row>44</xdr:row>
      <xdr:rowOff>164787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44C6A17A-8B83-443E-A64D-61D9BAA794C7}"/>
            </a:ext>
          </a:extLst>
        </xdr:cNvPr>
        <xdr:cNvSpPr/>
      </xdr:nvSpPr>
      <xdr:spPr>
        <a:xfrm>
          <a:off x="13746480" y="8687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42</xdr:row>
      <xdr:rowOff>63500</xdr:rowOff>
    </xdr:from>
    <xdr:to>
      <xdr:col>3</xdr:col>
      <xdr:colOff>817608</xdr:colOff>
      <xdr:row>42</xdr:row>
      <xdr:rowOff>143430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4763B063-D928-4C5D-AD91-1F28A47255A4}"/>
            </a:ext>
          </a:extLst>
        </xdr:cNvPr>
        <xdr:cNvSpPr/>
      </xdr:nvSpPr>
      <xdr:spPr>
        <a:xfrm>
          <a:off x="2254050" y="82931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</xdr:colOff>
      <xdr:row>43</xdr:row>
      <xdr:rowOff>165839</xdr:rowOff>
    </xdr:from>
    <xdr:to>
      <xdr:col>17</xdr:col>
      <xdr:colOff>77639</xdr:colOff>
      <xdr:row>44</xdr:row>
      <xdr:rowOff>63670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23BEB3E0-09B9-4A82-BC03-B8351BC3F156}"/>
            </a:ext>
          </a:extLst>
        </xdr:cNvPr>
        <xdr:cNvSpPr/>
      </xdr:nvSpPr>
      <xdr:spPr>
        <a:xfrm>
          <a:off x="13898881" y="8578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0</xdr:colOff>
      <xdr:row>45</xdr:row>
      <xdr:rowOff>61874</xdr:rowOff>
    </xdr:from>
    <xdr:to>
      <xdr:col>17</xdr:col>
      <xdr:colOff>78200</xdr:colOff>
      <xdr:row>45</xdr:row>
      <xdr:rowOff>134307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FA3B9A5E-2FB9-4517-86F9-4032A6C4B8F5}"/>
            </a:ext>
          </a:extLst>
        </xdr:cNvPr>
        <xdr:cNvSpPr/>
      </xdr:nvSpPr>
      <xdr:spPr>
        <a:xfrm>
          <a:off x="13898880" y="8840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43</xdr:row>
      <xdr:rowOff>60960</xdr:rowOff>
    </xdr:from>
    <xdr:to>
      <xdr:col>3</xdr:col>
      <xdr:colOff>817608</xdr:colOff>
      <xdr:row>43</xdr:row>
      <xdr:rowOff>140890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3D1BC870-E638-4352-BD9D-EB87E54BE628}"/>
            </a:ext>
          </a:extLst>
        </xdr:cNvPr>
        <xdr:cNvSpPr/>
      </xdr:nvSpPr>
      <xdr:spPr>
        <a:xfrm>
          <a:off x="2254050" y="8473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152401</xdr:colOff>
      <xdr:row>44</xdr:row>
      <xdr:rowOff>135359</xdr:rowOff>
    </xdr:from>
    <xdr:to>
      <xdr:col>17</xdr:col>
      <xdr:colOff>230039</xdr:colOff>
      <xdr:row>45</xdr:row>
      <xdr:rowOff>33190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2ACF5EDE-78FE-460A-803F-B518EDC4BFC9}"/>
            </a:ext>
          </a:extLst>
        </xdr:cNvPr>
        <xdr:cNvSpPr/>
      </xdr:nvSpPr>
      <xdr:spPr>
        <a:xfrm>
          <a:off x="14051281" y="8730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152400</xdr:colOff>
      <xdr:row>46</xdr:row>
      <xdr:rowOff>31394</xdr:rowOff>
    </xdr:from>
    <xdr:to>
      <xdr:col>17</xdr:col>
      <xdr:colOff>230600</xdr:colOff>
      <xdr:row>46</xdr:row>
      <xdr:rowOff>103827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63A9A628-EF54-4239-AC7C-08D9254BF76A}"/>
            </a:ext>
          </a:extLst>
        </xdr:cNvPr>
        <xdr:cNvSpPr/>
      </xdr:nvSpPr>
      <xdr:spPr>
        <a:xfrm>
          <a:off x="14051280" y="8992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41</xdr:row>
      <xdr:rowOff>64770</xdr:rowOff>
    </xdr:from>
    <xdr:to>
      <xdr:col>8</xdr:col>
      <xdr:colOff>825028</xdr:colOff>
      <xdr:row>41</xdr:row>
      <xdr:rowOff>144700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C381D6F9-F5A3-4200-B132-49C2E8AABE44}"/>
            </a:ext>
          </a:extLst>
        </xdr:cNvPr>
        <xdr:cNvSpPr/>
      </xdr:nvSpPr>
      <xdr:spPr>
        <a:xfrm>
          <a:off x="7001110" y="811149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304801</xdr:colOff>
      <xdr:row>45</xdr:row>
      <xdr:rowOff>104879</xdr:rowOff>
    </xdr:from>
    <xdr:to>
      <xdr:col>17</xdr:col>
      <xdr:colOff>382439</xdr:colOff>
      <xdr:row>46</xdr:row>
      <xdr:rowOff>2710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D11C2A1D-F910-4DC0-AD53-0C4DA2715548}"/>
            </a:ext>
          </a:extLst>
        </xdr:cNvPr>
        <xdr:cNvSpPr/>
      </xdr:nvSpPr>
      <xdr:spPr>
        <a:xfrm>
          <a:off x="14203681" y="8883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304800</xdr:colOff>
      <xdr:row>47</xdr:row>
      <xdr:rowOff>914</xdr:rowOff>
    </xdr:from>
    <xdr:to>
      <xdr:col>17</xdr:col>
      <xdr:colOff>383000</xdr:colOff>
      <xdr:row>48</xdr:row>
      <xdr:rowOff>73347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F1DA72CE-79F0-408E-90B1-669A1B8FE1A5}"/>
            </a:ext>
          </a:extLst>
        </xdr:cNvPr>
        <xdr:cNvSpPr/>
      </xdr:nvSpPr>
      <xdr:spPr>
        <a:xfrm>
          <a:off x="14203680" y="9144000"/>
          <a:ext cx="78200" cy="73347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40</xdr:row>
      <xdr:rowOff>58420</xdr:rowOff>
    </xdr:from>
    <xdr:to>
      <xdr:col>8</xdr:col>
      <xdr:colOff>825028</xdr:colOff>
      <xdr:row>40</xdr:row>
      <xdr:rowOff>138350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B78B4096-E8D2-4DD6-AD9E-FFDC9A2D3D0D}"/>
            </a:ext>
          </a:extLst>
        </xdr:cNvPr>
        <xdr:cNvSpPr/>
      </xdr:nvSpPr>
      <xdr:spPr>
        <a:xfrm>
          <a:off x="7001110" y="79222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11</xdr:row>
      <xdr:rowOff>63500</xdr:rowOff>
    </xdr:from>
    <xdr:to>
      <xdr:col>3</xdr:col>
      <xdr:colOff>817608</xdr:colOff>
      <xdr:row>11</xdr:row>
      <xdr:rowOff>143430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3C7D8A8C-40EC-4267-AEB0-997F9CDC5AA0}"/>
            </a:ext>
          </a:extLst>
        </xdr:cNvPr>
        <xdr:cNvSpPr/>
      </xdr:nvSpPr>
      <xdr:spPr>
        <a:xfrm>
          <a:off x="2254050" y="22580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10</xdr:row>
      <xdr:rowOff>58420</xdr:rowOff>
    </xdr:from>
    <xdr:to>
      <xdr:col>8</xdr:col>
      <xdr:colOff>825028</xdr:colOff>
      <xdr:row>10</xdr:row>
      <xdr:rowOff>138350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FF637D25-B342-4D4C-80CB-546CD3E0BA6C}"/>
            </a:ext>
          </a:extLst>
        </xdr:cNvPr>
        <xdr:cNvSpPr/>
      </xdr:nvSpPr>
      <xdr:spPr>
        <a:xfrm>
          <a:off x="7001110" y="18872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745290</xdr:colOff>
      <xdr:row>11</xdr:row>
      <xdr:rowOff>63500</xdr:rowOff>
    </xdr:from>
    <xdr:to>
      <xdr:col>8</xdr:col>
      <xdr:colOff>817608</xdr:colOff>
      <xdr:row>11</xdr:row>
      <xdr:rowOff>143430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55F17CA5-3519-494E-ABB0-6025692F5A0F}"/>
            </a:ext>
          </a:extLst>
        </xdr:cNvPr>
        <xdr:cNvSpPr/>
      </xdr:nvSpPr>
      <xdr:spPr>
        <a:xfrm>
          <a:off x="2254050" y="22580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40</xdr:row>
      <xdr:rowOff>93177</xdr:rowOff>
    </xdr:from>
    <xdr:to>
      <xdr:col>3</xdr:col>
      <xdr:colOff>792014</xdr:colOff>
      <xdr:row>40</xdr:row>
      <xdr:rowOff>173888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2238376" y="80865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49</xdr:row>
      <xdr:rowOff>46090</xdr:rowOff>
    </xdr:from>
    <xdr:to>
      <xdr:col>3</xdr:col>
      <xdr:colOff>789116</xdr:colOff>
      <xdr:row>49</xdr:row>
      <xdr:rowOff>114441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2234916" y="1047787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45</xdr:row>
      <xdr:rowOff>158462</xdr:rowOff>
    </xdr:from>
    <xdr:to>
      <xdr:col>3</xdr:col>
      <xdr:colOff>786175</xdr:colOff>
      <xdr:row>45</xdr:row>
      <xdr:rowOff>238392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2237857" y="949296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39</xdr:row>
      <xdr:rowOff>51533</xdr:rowOff>
    </xdr:from>
    <xdr:to>
      <xdr:col>3</xdr:col>
      <xdr:colOff>792575</xdr:colOff>
      <xdr:row>39</xdr:row>
      <xdr:rowOff>119884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2238375" y="78620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44</xdr:row>
      <xdr:rowOff>133350</xdr:rowOff>
    </xdr:from>
    <xdr:to>
      <xdr:col>3</xdr:col>
      <xdr:colOff>786175</xdr:colOff>
      <xdr:row>44</xdr:row>
      <xdr:rowOff>209198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2237857" y="9102090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44</xdr:row>
      <xdr:rowOff>140432</xdr:rowOff>
    </xdr:from>
    <xdr:to>
      <xdr:col>8</xdr:col>
      <xdr:colOff>796196</xdr:colOff>
      <xdr:row>44</xdr:row>
      <xdr:rowOff>221143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5877298" y="910917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61</xdr:row>
      <xdr:rowOff>114126</xdr:rowOff>
    </xdr:from>
    <xdr:to>
      <xdr:col>18</xdr:col>
      <xdr:colOff>383000</xdr:colOff>
      <xdr:row>62</xdr:row>
      <xdr:rowOff>1501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20680680" y="1255758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45</xdr:row>
      <xdr:rowOff>148318</xdr:rowOff>
    </xdr:from>
    <xdr:to>
      <xdr:col>8</xdr:col>
      <xdr:colOff>793536</xdr:colOff>
      <xdr:row>45</xdr:row>
      <xdr:rowOff>224166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879958" y="94828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62</xdr:row>
      <xdr:rowOff>81468</xdr:rowOff>
    </xdr:from>
    <xdr:to>
      <xdr:col>18</xdr:col>
      <xdr:colOff>535400</xdr:colOff>
      <xdr:row>62</xdr:row>
      <xdr:rowOff>153901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>
          <a:off x="20833080" y="1270780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46</xdr:row>
      <xdr:rowOff>134711</xdr:rowOff>
    </xdr:from>
    <xdr:to>
      <xdr:col>8</xdr:col>
      <xdr:colOff>793536</xdr:colOff>
      <xdr:row>46</xdr:row>
      <xdr:rowOff>214641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5879958" y="983497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61</xdr:row>
      <xdr:rowOff>157131</xdr:rowOff>
    </xdr:from>
    <xdr:to>
      <xdr:col>19</xdr:col>
      <xdr:colOff>77639</xdr:colOff>
      <xdr:row>62</xdr:row>
      <xdr:rowOff>52784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/>
      </xdr:nvSpPr>
      <xdr:spPr>
        <a:xfrm>
          <a:off x="20985481" y="1260059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63</xdr:row>
      <xdr:rowOff>48811</xdr:rowOff>
    </xdr:from>
    <xdr:to>
      <xdr:col>19</xdr:col>
      <xdr:colOff>78200</xdr:colOff>
      <xdr:row>63</xdr:row>
      <xdr:rowOff>121244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/>
      </xdr:nvSpPr>
      <xdr:spPr>
        <a:xfrm>
          <a:off x="20985480" y="1285803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62</xdr:row>
      <xdr:rowOff>124473</xdr:rowOff>
    </xdr:from>
    <xdr:to>
      <xdr:col>19</xdr:col>
      <xdr:colOff>230039</xdr:colOff>
      <xdr:row>63</xdr:row>
      <xdr:rowOff>20127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/>
      </xdr:nvSpPr>
      <xdr:spPr>
        <a:xfrm>
          <a:off x="21137881" y="1275081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64</xdr:row>
      <xdr:rowOff>16154</xdr:rowOff>
    </xdr:from>
    <xdr:to>
      <xdr:col>19</xdr:col>
      <xdr:colOff>230600</xdr:colOff>
      <xdr:row>64</xdr:row>
      <xdr:rowOff>88587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/>
      </xdr:nvSpPr>
      <xdr:spPr>
        <a:xfrm>
          <a:off x="21137880" y="130082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63</xdr:row>
      <xdr:rowOff>91816</xdr:rowOff>
    </xdr:from>
    <xdr:to>
      <xdr:col>19</xdr:col>
      <xdr:colOff>382439</xdr:colOff>
      <xdr:row>63</xdr:row>
      <xdr:rowOff>172527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/>
      </xdr:nvSpPr>
      <xdr:spPr>
        <a:xfrm>
          <a:off x="21290281" y="1290103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64</xdr:row>
      <xdr:rowOff>168554</xdr:rowOff>
    </xdr:from>
    <xdr:to>
      <xdr:col>19</xdr:col>
      <xdr:colOff>383000</xdr:colOff>
      <xdr:row>65</xdr:row>
      <xdr:rowOff>55930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/>
      </xdr:nvSpPr>
      <xdr:spPr>
        <a:xfrm>
          <a:off x="21290280" y="1316065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</xdr:colOff>
      <xdr:row>57</xdr:row>
      <xdr:rowOff>102702</xdr:rowOff>
    </xdr:from>
    <xdr:to>
      <xdr:col>20</xdr:col>
      <xdr:colOff>77639</xdr:colOff>
      <xdr:row>57</xdr:row>
      <xdr:rowOff>183413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/>
      </xdr:nvSpPr>
      <xdr:spPr>
        <a:xfrm>
          <a:off x="21595081" y="1181464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58</xdr:row>
      <xdr:rowOff>179440</xdr:rowOff>
    </xdr:from>
    <xdr:to>
      <xdr:col>20</xdr:col>
      <xdr:colOff>78200</xdr:colOff>
      <xdr:row>59</xdr:row>
      <xdr:rowOff>66816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/>
      </xdr:nvSpPr>
      <xdr:spPr>
        <a:xfrm>
          <a:off x="21595080" y="1207426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152401</xdr:colOff>
      <xdr:row>58</xdr:row>
      <xdr:rowOff>70045</xdr:rowOff>
    </xdr:from>
    <xdr:to>
      <xdr:col>20</xdr:col>
      <xdr:colOff>230039</xdr:colOff>
      <xdr:row>58</xdr:row>
      <xdr:rowOff>150756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/>
      </xdr:nvSpPr>
      <xdr:spPr>
        <a:xfrm>
          <a:off x="21747481" y="1196486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59</xdr:row>
      <xdr:rowOff>146783</xdr:rowOff>
    </xdr:from>
    <xdr:to>
      <xdr:col>20</xdr:col>
      <xdr:colOff>230600</xdr:colOff>
      <xdr:row>60</xdr:row>
      <xdr:rowOff>34159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/>
      </xdr:nvSpPr>
      <xdr:spPr>
        <a:xfrm>
          <a:off x="21747480" y="1222448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59</xdr:row>
      <xdr:rowOff>37388</xdr:rowOff>
    </xdr:from>
    <xdr:to>
      <xdr:col>20</xdr:col>
      <xdr:colOff>382439</xdr:colOff>
      <xdr:row>59</xdr:row>
      <xdr:rowOff>118099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/>
      </xdr:nvSpPr>
      <xdr:spPr>
        <a:xfrm>
          <a:off x="21899881" y="1211508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60</xdr:row>
      <xdr:rowOff>114126</xdr:rowOff>
    </xdr:from>
    <xdr:to>
      <xdr:col>20</xdr:col>
      <xdr:colOff>383000</xdr:colOff>
      <xdr:row>61</xdr:row>
      <xdr:rowOff>1502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/>
      </xdr:nvSpPr>
      <xdr:spPr>
        <a:xfrm>
          <a:off x="21899880" y="1237470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457201</xdr:colOff>
      <xdr:row>60</xdr:row>
      <xdr:rowOff>4731</xdr:rowOff>
    </xdr:from>
    <xdr:to>
      <xdr:col>20</xdr:col>
      <xdr:colOff>534839</xdr:colOff>
      <xdr:row>60</xdr:row>
      <xdr:rowOff>85442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/>
      </xdr:nvSpPr>
      <xdr:spPr>
        <a:xfrm>
          <a:off x="22052281" y="1226531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457200</xdr:colOff>
      <xdr:row>61</xdr:row>
      <xdr:rowOff>81469</xdr:rowOff>
    </xdr:from>
    <xdr:to>
      <xdr:col>20</xdr:col>
      <xdr:colOff>535400</xdr:colOff>
      <xdr:row>61</xdr:row>
      <xdr:rowOff>153902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/>
      </xdr:nvSpPr>
      <xdr:spPr>
        <a:xfrm>
          <a:off x="22052280" y="125249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</xdr:colOff>
      <xdr:row>60</xdr:row>
      <xdr:rowOff>157131</xdr:rowOff>
    </xdr:from>
    <xdr:to>
      <xdr:col>21</xdr:col>
      <xdr:colOff>77639</xdr:colOff>
      <xdr:row>61</xdr:row>
      <xdr:rowOff>52785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/>
      </xdr:nvSpPr>
      <xdr:spPr>
        <a:xfrm>
          <a:off x="22204681" y="1241771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0</xdr:colOff>
      <xdr:row>62</xdr:row>
      <xdr:rowOff>48811</xdr:rowOff>
    </xdr:from>
    <xdr:to>
      <xdr:col>21</xdr:col>
      <xdr:colOff>78200</xdr:colOff>
      <xdr:row>62</xdr:row>
      <xdr:rowOff>121244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/>
      </xdr:nvSpPr>
      <xdr:spPr>
        <a:xfrm>
          <a:off x="22204680" y="126751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8490</xdr:colOff>
      <xdr:row>59</xdr:row>
      <xdr:rowOff>54429</xdr:rowOff>
    </xdr:from>
    <xdr:to>
      <xdr:col>21</xdr:col>
      <xdr:colOff>80808</xdr:colOff>
      <xdr:row>59</xdr:row>
      <xdr:rowOff>134359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SpPr/>
      </xdr:nvSpPr>
      <xdr:spPr>
        <a:xfrm>
          <a:off x="22213170" y="1213212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152401</xdr:colOff>
      <xdr:row>61</xdr:row>
      <xdr:rowOff>124474</xdr:rowOff>
    </xdr:from>
    <xdr:to>
      <xdr:col>21</xdr:col>
      <xdr:colOff>230039</xdr:colOff>
      <xdr:row>62</xdr:row>
      <xdr:rowOff>20127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SpPr/>
      </xdr:nvSpPr>
      <xdr:spPr>
        <a:xfrm>
          <a:off x="22357081" y="1256793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152400</xdr:colOff>
      <xdr:row>63</xdr:row>
      <xdr:rowOff>16154</xdr:rowOff>
    </xdr:from>
    <xdr:to>
      <xdr:col>21</xdr:col>
      <xdr:colOff>230600</xdr:colOff>
      <xdr:row>63</xdr:row>
      <xdr:rowOff>88587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/>
      </xdr:nvSpPr>
      <xdr:spPr>
        <a:xfrm>
          <a:off x="22357080" y="128253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160890</xdr:colOff>
      <xdr:row>60</xdr:row>
      <xdr:rowOff>21772</xdr:rowOff>
    </xdr:from>
    <xdr:to>
      <xdr:col>21</xdr:col>
      <xdr:colOff>233208</xdr:colOff>
      <xdr:row>60</xdr:row>
      <xdr:rowOff>101702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SpPr/>
      </xdr:nvSpPr>
      <xdr:spPr>
        <a:xfrm>
          <a:off x="22365570" y="1228235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304801</xdr:colOff>
      <xdr:row>62</xdr:row>
      <xdr:rowOff>91816</xdr:rowOff>
    </xdr:from>
    <xdr:to>
      <xdr:col>21</xdr:col>
      <xdr:colOff>382439</xdr:colOff>
      <xdr:row>62</xdr:row>
      <xdr:rowOff>172527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SpPr/>
      </xdr:nvSpPr>
      <xdr:spPr>
        <a:xfrm>
          <a:off x="22509481" y="127181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304800</xdr:colOff>
      <xdr:row>63</xdr:row>
      <xdr:rowOff>168554</xdr:rowOff>
    </xdr:from>
    <xdr:to>
      <xdr:col>21</xdr:col>
      <xdr:colOff>383000</xdr:colOff>
      <xdr:row>64</xdr:row>
      <xdr:rowOff>55930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/>
      </xdr:nvSpPr>
      <xdr:spPr>
        <a:xfrm>
          <a:off x="22509480" y="129777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313290</xdr:colOff>
      <xdr:row>60</xdr:row>
      <xdr:rowOff>174172</xdr:rowOff>
    </xdr:from>
    <xdr:to>
      <xdr:col>21</xdr:col>
      <xdr:colOff>385608</xdr:colOff>
      <xdr:row>61</xdr:row>
      <xdr:rowOff>69045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SpPr/>
      </xdr:nvSpPr>
      <xdr:spPr>
        <a:xfrm>
          <a:off x="22517970" y="1243475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706972</xdr:colOff>
      <xdr:row>13</xdr:row>
      <xdr:rowOff>46090</xdr:rowOff>
    </xdr:from>
    <xdr:to>
      <xdr:col>3</xdr:col>
      <xdr:colOff>785172</xdr:colOff>
      <xdr:row>13</xdr:row>
      <xdr:rowOff>114441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SpPr/>
      </xdr:nvSpPr>
      <xdr:spPr>
        <a:xfrm>
          <a:off x="2230972" y="277024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709913</xdr:colOff>
      <xdr:row>10</xdr:row>
      <xdr:rowOff>313508</xdr:rowOff>
    </xdr:from>
    <xdr:to>
      <xdr:col>3</xdr:col>
      <xdr:colOff>782231</xdr:colOff>
      <xdr:row>11</xdr:row>
      <xdr:rowOff>37838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SpPr/>
      </xdr:nvSpPr>
      <xdr:spPr>
        <a:xfrm>
          <a:off x="2233913" y="2142308"/>
          <a:ext cx="72318" cy="8151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706972</xdr:colOff>
      <xdr:row>7</xdr:row>
      <xdr:rowOff>51533</xdr:rowOff>
    </xdr:from>
    <xdr:to>
      <xdr:col>3</xdr:col>
      <xdr:colOff>785172</xdr:colOff>
      <xdr:row>7</xdr:row>
      <xdr:rowOff>119884</xdr:rowOff>
    </xdr:to>
    <xdr:sp macro="" textlink="">
      <xdr:nvSpPr>
        <xdr:cNvPr id="48" name="Isosceles Triangle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SpPr/>
      </xdr:nvSpPr>
      <xdr:spPr>
        <a:xfrm>
          <a:off x="2230972" y="1318358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10</xdr:row>
      <xdr:rowOff>148318</xdr:rowOff>
    </xdr:from>
    <xdr:to>
      <xdr:col>8</xdr:col>
      <xdr:colOff>793536</xdr:colOff>
      <xdr:row>10</xdr:row>
      <xdr:rowOff>224166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SpPr/>
      </xdr:nvSpPr>
      <xdr:spPr>
        <a:xfrm>
          <a:off x="5879958" y="24724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11</xdr:row>
      <xdr:rowOff>134711</xdr:rowOff>
    </xdr:from>
    <xdr:to>
      <xdr:col>8</xdr:col>
      <xdr:colOff>793536</xdr:colOff>
      <xdr:row>11</xdr:row>
      <xdr:rowOff>214641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SpPr/>
      </xdr:nvSpPr>
      <xdr:spPr>
        <a:xfrm>
          <a:off x="5879958" y="282457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718558</xdr:colOff>
      <xdr:row>44</xdr:row>
      <xdr:rowOff>140432</xdr:rowOff>
    </xdr:from>
    <xdr:to>
      <xdr:col>13</xdr:col>
      <xdr:colOff>796196</xdr:colOff>
      <xdr:row>44</xdr:row>
      <xdr:rowOff>221143</xdr:rowOff>
    </xdr:to>
    <xdr:sp macro="" textlink="">
      <xdr:nvSpPr>
        <xdr:cNvPr id="66" name="Oval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SpPr/>
      </xdr:nvSpPr>
      <xdr:spPr>
        <a:xfrm>
          <a:off x="5874758" y="872563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45</xdr:row>
      <xdr:rowOff>148318</xdr:rowOff>
    </xdr:from>
    <xdr:to>
      <xdr:col>13</xdr:col>
      <xdr:colOff>793536</xdr:colOff>
      <xdr:row>45</xdr:row>
      <xdr:rowOff>224166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SpPr/>
      </xdr:nvSpPr>
      <xdr:spPr>
        <a:xfrm>
          <a:off x="5877418" y="8919785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46</xdr:row>
      <xdr:rowOff>134711</xdr:rowOff>
    </xdr:from>
    <xdr:to>
      <xdr:col>13</xdr:col>
      <xdr:colOff>793536</xdr:colOff>
      <xdr:row>46</xdr:row>
      <xdr:rowOff>214641</xdr:rowOff>
    </xdr:to>
    <xdr:sp macro="" textlink="">
      <xdr:nvSpPr>
        <xdr:cNvPr id="68" name="Rectangle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SpPr/>
      </xdr:nvSpPr>
      <xdr:spPr>
        <a:xfrm>
          <a:off x="5877418" y="927024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10</xdr:row>
      <xdr:rowOff>148318</xdr:rowOff>
    </xdr:from>
    <xdr:to>
      <xdr:col>13</xdr:col>
      <xdr:colOff>793536</xdr:colOff>
      <xdr:row>10</xdr:row>
      <xdr:rowOff>224166</xdr:rowOff>
    </xdr:to>
    <xdr:sp macro="" textlink="">
      <xdr:nvSpPr>
        <xdr:cNvPr id="69" name="Rectangle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SpPr/>
      </xdr:nvSpPr>
      <xdr:spPr>
        <a:xfrm>
          <a:off x="9512793" y="19771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11</xdr:row>
      <xdr:rowOff>134711</xdr:rowOff>
    </xdr:from>
    <xdr:to>
      <xdr:col>13</xdr:col>
      <xdr:colOff>793536</xdr:colOff>
      <xdr:row>11</xdr:row>
      <xdr:rowOff>214641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SpPr/>
      </xdr:nvSpPr>
      <xdr:spPr>
        <a:xfrm>
          <a:off x="9512793" y="232069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</xdr:col>
      <xdr:colOff>142875</xdr:colOff>
      <xdr:row>3</xdr:row>
      <xdr:rowOff>85725</xdr:rowOff>
    </xdr:from>
    <xdr:to>
      <xdr:col>12</xdr:col>
      <xdr:colOff>314325</xdr:colOff>
      <xdr:row>24</xdr:row>
      <xdr:rowOff>28575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96BDB07D-357D-BBEF-57DC-BD40E2A461F2}"/>
            </a:ext>
          </a:extLst>
        </xdr:cNvPr>
        <xdr:cNvCxnSpPr/>
      </xdr:nvCxnSpPr>
      <xdr:spPr>
        <a:xfrm flipV="1">
          <a:off x="1209675" y="628650"/>
          <a:ext cx="7429500" cy="3943350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36</xdr:row>
      <xdr:rowOff>93177</xdr:rowOff>
    </xdr:from>
    <xdr:to>
      <xdr:col>3</xdr:col>
      <xdr:colOff>792014</xdr:colOff>
      <xdr:row>36</xdr:row>
      <xdr:rowOff>173888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238376" y="70578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45</xdr:row>
      <xdr:rowOff>46090</xdr:rowOff>
    </xdr:from>
    <xdr:to>
      <xdr:col>3</xdr:col>
      <xdr:colOff>789116</xdr:colOff>
      <xdr:row>45</xdr:row>
      <xdr:rowOff>114441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2234916" y="92662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41</xdr:row>
      <xdr:rowOff>158462</xdr:rowOff>
    </xdr:from>
    <xdr:to>
      <xdr:col>3</xdr:col>
      <xdr:colOff>786175</xdr:colOff>
      <xdr:row>41</xdr:row>
      <xdr:rowOff>238392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2237857" y="828138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35</xdr:row>
      <xdr:rowOff>51533</xdr:rowOff>
    </xdr:from>
    <xdr:to>
      <xdr:col>3</xdr:col>
      <xdr:colOff>792575</xdr:colOff>
      <xdr:row>35</xdr:row>
      <xdr:rowOff>119884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2238375" y="68333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40</xdr:row>
      <xdr:rowOff>133350</xdr:rowOff>
    </xdr:from>
    <xdr:to>
      <xdr:col>3</xdr:col>
      <xdr:colOff>786175</xdr:colOff>
      <xdr:row>40</xdr:row>
      <xdr:rowOff>209198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2237857" y="8073390"/>
          <a:ext cx="72318" cy="5298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40</xdr:row>
      <xdr:rowOff>140432</xdr:rowOff>
    </xdr:from>
    <xdr:to>
      <xdr:col>8</xdr:col>
      <xdr:colOff>796196</xdr:colOff>
      <xdr:row>40</xdr:row>
      <xdr:rowOff>221143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5877298" y="80804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304800</xdr:colOff>
      <xdr:row>57</xdr:row>
      <xdr:rowOff>114126</xdr:rowOff>
    </xdr:from>
    <xdr:to>
      <xdr:col>13</xdr:col>
      <xdr:colOff>383000</xdr:colOff>
      <xdr:row>58</xdr:row>
      <xdr:rowOff>1501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9784080" y="1134600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41</xdr:row>
      <xdr:rowOff>148318</xdr:rowOff>
    </xdr:from>
    <xdr:to>
      <xdr:col>8</xdr:col>
      <xdr:colOff>793536</xdr:colOff>
      <xdr:row>41</xdr:row>
      <xdr:rowOff>224166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5879958" y="82712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457200</xdr:colOff>
      <xdr:row>58</xdr:row>
      <xdr:rowOff>81468</xdr:rowOff>
    </xdr:from>
    <xdr:to>
      <xdr:col>13</xdr:col>
      <xdr:colOff>535400</xdr:colOff>
      <xdr:row>58</xdr:row>
      <xdr:rowOff>153901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9936480" y="1149622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42</xdr:row>
      <xdr:rowOff>134711</xdr:rowOff>
    </xdr:from>
    <xdr:to>
      <xdr:col>8</xdr:col>
      <xdr:colOff>793536</xdr:colOff>
      <xdr:row>42</xdr:row>
      <xdr:rowOff>214641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5879958" y="86233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</xdr:colOff>
      <xdr:row>57</xdr:row>
      <xdr:rowOff>157131</xdr:rowOff>
    </xdr:from>
    <xdr:to>
      <xdr:col>14</xdr:col>
      <xdr:colOff>77639</xdr:colOff>
      <xdr:row>58</xdr:row>
      <xdr:rowOff>52784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10088881" y="1138901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0</xdr:colOff>
      <xdr:row>59</xdr:row>
      <xdr:rowOff>48811</xdr:rowOff>
    </xdr:from>
    <xdr:to>
      <xdr:col>14</xdr:col>
      <xdr:colOff>78200</xdr:colOff>
      <xdr:row>59</xdr:row>
      <xdr:rowOff>121244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10088880" y="116464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152401</xdr:colOff>
      <xdr:row>58</xdr:row>
      <xdr:rowOff>124473</xdr:rowOff>
    </xdr:from>
    <xdr:to>
      <xdr:col>14</xdr:col>
      <xdr:colOff>230039</xdr:colOff>
      <xdr:row>59</xdr:row>
      <xdr:rowOff>20127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10241281" y="1153923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60</xdr:row>
      <xdr:rowOff>16154</xdr:rowOff>
    </xdr:from>
    <xdr:to>
      <xdr:col>14</xdr:col>
      <xdr:colOff>230600</xdr:colOff>
      <xdr:row>60</xdr:row>
      <xdr:rowOff>88587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10241280" y="117966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304801</xdr:colOff>
      <xdr:row>59</xdr:row>
      <xdr:rowOff>91816</xdr:rowOff>
    </xdr:from>
    <xdr:to>
      <xdr:col>14</xdr:col>
      <xdr:colOff>382439</xdr:colOff>
      <xdr:row>59</xdr:row>
      <xdr:rowOff>172527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10393681" y="116894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60</xdr:row>
      <xdr:rowOff>168554</xdr:rowOff>
    </xdr:from>
    <xdr:to>
      <xdr:col>14</xdr:col>
      <xdr:colOff>383000</xdr:colOff>
      <xdr:row>61</xdr:row>
      <xdr:rowOff>55930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/>
      </xdr:nvSpPr>
      <xdr:spPr>
        <a:xfrm>
          <a:off x="10393680" y="119490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</xdr:colOff>
      <xdr:row>53</xdr:row>
      <xdr:rowOff>102702</xdr:rowOff>
    </xdr:from>
    <xdr:to>
      <xdr:col>15</xdr:col>
      <xdr:colOff>77639</xdr:colOff>
      <xdr:row>53</xdr:row>
      <xdr:rowOff>183413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>
          <a:off x="10698481" y="1060306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54</xdr:row>
      <xdr:rowOff>179440</xdr:rowOff>
    </xdr:from>
    <xdr:to>
      <xdr:col>15</xdr:col>
      <xdr:colOff>78200</xdr:colOff>
      <xdr:row>55</xdr:row>
      <xdr:rowOff>66816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/>
      </xdr:nvSpPr>
      <xdr:spPr>
        <a:xfrm>
          <a:off x="10698480" y="1086268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54</xdr:row>
      <xdr:rowOff>70045</xdr:rowOff>
    </xdr:from>
    <xdr:to>
      <xdr:col>15</xdr:col>
      <xdr:colOff>230039</xdr:colOff>
      <xdr:row>54</xdr:row>
      <xdr:rowOff>150756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/>
      </xdr:nvSpPr>
      <xdr:spPr>
        <a:xfrm>
          <a:off x="10850881" y="1075328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55</xdr:row>
      <xdr:rowOff>146783</xdr:rowOff>
    </xdr:from>
    <xdr:to>
      <xdr:col>15</xdr:col>
      <xdr:colOff>230600</xdr:colOff>
      <xdr:row>56</xdr:row>
      <xdr:rowOff>34159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/>
      </xdr:nvSpPr>
      <xdr:spPr>
        <a:xfrm>
          <a:off x="10850880" y="1101290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304801</xdr:colOff>
      <xdr:row>55</xdr:row>
      <xdr:rowOff>37388</xdr:rowOff>
    </xdr:from>
    <xdr:to>
      <xdr:col>15</xdr:col>
      <xdr:colOff>382439</xdr:colOff>
      <xdr:row>55</xdr:row>
      <xdr:rowOff>118099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/>
      </xdr:nvSpPr>
      <xdr:spPr>
        <a:xfrm>
          <a:off x="11003281" y="1090350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56</xdr:row>
      <xdr:rowOff>114126</xdr:rowOff>
    </xdr:from>
    <xdr:to>
      <xdr:col>15</xdr:col>
      <xdr:colOff>383000</xdr:colOff>
      <xdr:row>57</xdr:row>
      <xdr:rowOff>1502</xdr:rowOff>
    </xdr:to>
    <xdr:sp macro="" textlink="">
      <xdr:nvSpPr>
        <xdr:cNvPr id="23" name="Isosceles Triangle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/>
      </xdr:nvSpPr>
      <xdr:spPr>
        <a:xfrm>
          <a:off x="11003280" y="1116312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457201</xdr:colOff>
      <xdr:row>56</xdr:row>
      <xdr:rowOff>4731</xdr:rowOff>
    </xdr:from>
    <xdr:to>
      <xdr:col>15</xdr:col>
      <xdr:colOff>534839</xdr:colOff>
      <xdr:row>56</xdr:row>
      <xdr:rowOff>85442</xdr:rowOff>
    </xdr:to>
    <xdr:sp macro="" textlink="">
      <xdr:nvSpPr>
        <xdr:cNvPr id="24" name="Oval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/>
      </xdr:nvSpPr>
      <xdr:spPr>
        <a:xfrm>
          <a:off x="11155681" y="1105373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457200</xdr:colOff>
      <xdr:row>57</xdr:row>
      <xdr:rowOff>81469</xdr:rowOff>
    </xdr:from>
    <xdr:to>
      <xdr:col>15</xdr:col>
      <xdr:colOff>535400</xdr:colOff>
      <xdr:row>57</xdr:row>
      <xdr:rowOff>153902</xdr:rowOff>
    </xdr:to>
    <xdr:sp macro="" textlink="">
      <xdr:nvSpPr>
        <xdr:cNvPr id="25" name="Isosceles Triangle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/>
      </xdr:nvSpPr>
      <xdr:spPr>
        <a:xfrm>
          <a:off x="11155680" y="1131334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</xdr:colOff>
      <xdr:row>56</xdr:row>
      <xdr:rowOff>157131</xdr:rowOff>
    </xdr:from>
    <xdr:to>
      <xdr:col>16</xdr:col>
      <xdr:colOff>77639</xdr:colOff>
      <xdr:row>57</xdr:row>
      <xdr:rowOff>52785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SpPr/>
      </xdr:nvSpPr>
      <xdr:spPr>
        <a:xfrm>
          <a:off x="11308081" y="1120613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0</xdr:colOff>
      <xdr:row>58</xdr:row>
      <xdr:rowOff>48811</xdr:rowOff>
    </xdr:from>
    <xdr:to>
      <xdr:col>16</xdr:col>
      <xdr:colOff>78200</xdr:colOff>
      <xdr:row>58</xdr:row>
      <xdr:rowOff>121244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/>
      </xdr:nvSpPr>
      <xdr:spPr>
        <a:xfrm>
          <a:off x="11308080" y="114635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8490</xdr:colOff>
      <xdr:row>55</xdr:row>
      <xdr:rowOff>54429</xdr:rowOff>
    </xdr:from>
    <xdr:to>
      <xdr:col>16</xdr:col>
      <xdr:colOff>80808</xdr:colOff>
      <xdr:row>55</xdr:row>
      <xdr:rowOff>134359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SpPr/>
      </xdr:nvSpPr>
      <xdr:spPr>
        <a:xfrm>
          <a:off x="11316570" y="109205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152401</xdr:colOff>
      <xdr:row>57</xdr:row>
      <xdr:rowOff>124474</xdr:rowOff>
    </xdr:from>
    <xdr:to>
      <xdr:col>16</xdr:col>
      <xdr:colOff>230039</xdr:colOff>
      <xdr:row>58</xdr:row>
      <xdr:rowOff>20127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SpPr/>
      </xdr:nvSpPr>
      <xdr:spPr>
        <a:xfrm>
          <a:off x="11460481" y="1135635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152400</xdr:colOff>
      <xdr:row>59</xdr:row>
      <xdr:rowOff>16154</xdr:rowOff>
    </xdr:from>
    <xdr:to>
      <xdr:col>16</xdr:col>
      <xdr:colOff>230600</xdr:colOff>
      <xdr:row>59</xdr:row>
      <xdr:rowOff>88587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SpPr/>
      </xdr:nvSpPr>
      <xdr:spPr>
        <a:xfrm>
          <a:off x="11460480" y="116137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160890</xdr:colOff>
      <xdr:row>56</xdr:row>
      <xdr:rowOff>21772</xdr:rowOff>
    </xdr:from>
    <xdr:to>
      <xdr:col>16</xdr:col>
      <xdr:colOff>233208</xdr:colOff>
      <xdr:row>56</xdr:row>
      <xdr:rowOff>101702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SpPr/>
      </xdr:nvSpPr>
      <xdr:spPr>
        <a:xfrm>
          <a:off x="11468970" y="1107077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304801</xdr:colOff>
      <xdr:row>58</xdr:row>
      <xdr:rowOff>91816</xdr:rowOff>
    </xdr:from>
    <xdr:to>
      <xdr:col>16</xdr:col>
      <xdr:colOff>382439</xdr:colOff>
      <xdr:row>58</xdr:row>
      <xdr:rowOff>172527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SpPr/>
      </xdr:nvSpPr>
      <xdr:spPr>
        <a:xfrm>
          <a:off x="11612881" y="115065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304800</xdr:colOff>
      <xdr:row>59</xdr:row>
      <xdr:rowOff>168554</xdr:rowOff>
    </xdr:from>
    <xdr:to>
      <xdr:col>16</xdr:col>
      <xdr:colOff>383000</xdr:colOff>
      <xdr:row>60</xdr:row>
      <xdr:rowOff>55930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SpPr/>
      </xdr:nvSpPr>
      <xdr:spPr>
        <a:xfrm>
          <a:off x="11612880" y="1176619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313290</xdr:colOff>
      <xdr:row>56</xdr:row>
      <xdr:rowOff>174172</xdr:rowOff>
    </xdr:from>
    <xdr:to>
      <xdr:col>16</xdr:col>
      <xdr:colOff>385608</xdr:colOff>
      <xdr:row>57</xdr:row>
      <xdr:rowOff>69045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/>
      </xdr:nvSpPr>
      <xdr:spPr>
        <a:xfrm>
          <a:off x="11621370" y="1122317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714376</xdr:colOff>
      <xdr:row>38</xdr:row>
      <xdr:rowOff>93177</xdr:rowOff>
    </xdr:from>
    <xdr:to>
      <xdr:col>3</xdr:col>
      <xdr:colOff>792014</xdr:colOff>
      <xdr:row>38</xdr:row>
      <xdr:rowOff>173888</xdr:rowOff>
    </xdr:to>
    <xdr:sp macro="" textlink="">
      <xdr:nvSpPr>
        <xdr:cNvPr id="42" name="Oval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SpPr/>
      </xdr:nvSpPr>
      <xdr:spPr>
        <a:xfrm>
          <a:off x="2238376" y="75912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47</xdr:row>
      <xdr:rowOff>46090</xdr:rowOff>
    </xdr:from>
    <xdr:to>
      <xdr:col>3</xdr:col>
      <xdr:colOff>789116</xdr:colOff>
      <xdr:row>47</xdr:row>
      <xdr:rowOff>114441</xdr:rowOff>
    </xdr:to>
    <xdr:sp macro="" textlink="">
      <xdr:nvSpPr>
        <xdr:cNvPr id="43" name="Isosceles Triangle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SpPr/>
      </xdr:nvSpPr>
      <xdr:spPr>
        <a:xfrm>
          <a:off x="2234916" y="97996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43</xdr:row>
      <xdr:rowOff>158462</xdr:rowOff>
    </xdr:from>
    <xdr:to>
      <xdr:col>3</xdr:col>
      <xdr:colOff>786175</xdr:colOff>
      <xdr:row>43</xdr:row>
      <xdr:rowOff>238392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SpPr/>
      </xdr:nvSpPr>
      <xdr:spPr>
        <a:xfrm>
          <a:off x="2237857" y="881478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37</xdr:row>
      <xdr:rowOff>51533</xdr:rowOff>
    </xdr:from>
    <xdr:to>
      <xdr:col>3</xdr:col>
      <xdr:colOff>792575</xdr:colOff>
      <xdr:row>37</xdr:row>
      <xdr:rowOff>119884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SpPr/>
      </xdr:nvSpPr>
      <xdr:spPr>
        <a:xfrm>
          <a:off x="2238375" y="73667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42</xdr:row>
      <xdr:rowOff>133350</xdr:rowOff>
    </xdr:from>
    <xdr:to>
      <xdr:col>3</xdr:col>
      <xdr:colOff>786175</xdr:colOff>
      <xdr:row>42</xdr:row>
      <xdr:rowOff>209198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SpPr/>
      </xdr:nvSpPr>
      <xdr:spPr>
        <a:xfrm>
          <a:off x="2237857" y="8606790"/>
          <a:ext cx="72318" cy="5298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42</xdr:row>
      <xdr:rowOff>140432</xdr:rowOff>
    </xdr:from>
    <xdr:to>
      <xdr:col>8</xdr:col>
      <xdr:colOff>796196</xdr:colOff>
      <xdr:row>42</xdr:row>
      <xdr:rowOff>221143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SpPr/>
      </xdr:nvSpPr>
      <xdr:spPr>
        <a:xfrm>
          <a:off x="5877298" y="86138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59</xdr:row>
      <xdr:rowOff>114126</xdr:rowOff>
    </xdr:from>
    <xdr:to>
      <xdr:col>18</xdr:col>
      <xdr:colOff>383000</xdr:colOff>
      <xdr:row>60</xdr:row>
      <xdr:rowOff>1501</xdr:rowOff>
    </xdr:to>
    <xdr:sp macro="" textlink="">
      <xdr:nvSpPr>
        <xdr:cNvPr id="48" name="Isosceles Triangle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SpPr/>
      </xdr:nvSpPr>
      <xdr:spPr>
        <a:xfrm>
          <a:off x="13418820" y="1187940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43</xdr:row>
      <xdr:rowOff>148318</xdr:rowOff>
    </xdr:from>
    <xdr:to>
      <xdr:col>8</xdr:col>
      <xdr:colOff>793536</xdr:colOff>
      <xdr:row>43</xdr:row>
      <xdr:rowOff>224166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SpPr/>
      </xdr:nvSpPr>
      <xdr:spPr>
        <a:xfrm>
          <a:off x="5879958" y="88046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60</xdr:row>
      <xdr:rowOff>81468</xdr:rowOff>
    </xdr:from>
    <xdr:to>
      <xdr:col>18</xdr:col>
      <xdr:colOff>535400</xdr:colOff>
      <xdr:row>60</xdr:row>
      <xdr:rowOff>153901</xdr:rowOff>
    </xdr:to>
    <xdr:sp macro="" textlink="">
      <xdr:nvSpPr>
        <xdr:cNvPr id="50" name="Isosceles Triangle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SpPr/>
      </xdr:nvSpPr>
      <xdr:spPr>
        <a:xfrm>
          <a:off x="13571220" y="1202962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44</xdr:row>
      <xdr:rowOff>134711</xdr:rowOff>
    </xdr:from>
    <xdr:to>
      <xdr:col>8</xdr:col>
      <xdr:colOff>793536</xdr:colOff>
      <xdr:row>44</xdr:row>
      <xdr:rowOff>214641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SpPr/>
      </xdr:nvSpPr>
      <xdr:spPr>
        <a:xfrm>
          <a:off x="5879958" y="91567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59</xdr:row>
      <xdr:rowOff>157131</xdr:rowOff>
    </xdr:from>
    <xdr:to>
      <xdr:col>19</xdr:col>
      <xdr:colOff>77639</xdr:colOff>
      <xdr:row>60</xdr:row>
      <xdr:rowOff>52784</xdr:rowOff>
    </xdr:to>
    <xdr:sp macro="" textlink="">
      <xdr:nvSpPr>
        <xdr:cNvPr id="52" name="Oval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SpPr/>
      </xdr:nvSpPr>
      <xdr:spPr>
        <a:xfrm>
          <a:off x="13723621" y="1192241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61</xdr:row>
      <xdr:rowOff>48811</xdr:rowOff>
    </xdr:from>
    <xdr:to>
      <xdr:col>19</xdr:col>
      <xdr:colOff>78200</xdr:colOff>
      <xdr:row>61</xdr:row>
      <xdr:rowOff>121244</xdr:rowOff>
    </xdr:to>
    <xdr:sp macro="" textlink="">
      <xdr:nvSpPr>
        <xdr:cNvPr id="53" name="Isosceles Triangle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SpPr/>
      </xdr:nvSpPr>
      <xdr:spPr>
        <a:xfrm>
          <a:off x="13723620" y="121798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60</xdr:row>
      <xdr:rowOff>124473</xdr:rowOff>
    </xdr:from>
    <xdr:to>
      <xdr:col>19</xdr:col>
      <xdr:colOff>230039</xdr:colOff>
      <xdr:row>61</xdr:row>
      <xdr:rowOff>20127</xdr:rowOff>
    </xdr:to>
    <xdr:sp macro="" textlink="">
      <xdr:nvSpPr>
        <xdr:cNvPr id="54" name="Oval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SpPr/>
      </xdr:nvSpPr>
      <xdr:spPr>
        <a:xfrm>
          <a:off x="13876021" y="1207263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62</xdr:row>
      <xdr:rowOff>16154</xdr:rowOff>
    </xdr:from>
    <xdr:to>
      <xdr:col>19</xdr:col>
      <xdr:colOff>230600</xdr:colOff>
      <xdr:row>62</xdr:row>
      <xdr:rowOff>88587</xdr:rowOff>
    </xdr:to>
    <xdr:sp macro="" textlink="">
      <xdr:nvSpPr>
        <xdr:cNvPr id="55" name="Isosceles Triangle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SpPr/>
      </xdr:nvSpPr>
      <xdr:spPr>
        <a:xfrm>
          <a:off x="13876020" y="123300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61</xdr:row>
      <xdr:rowOff>91816</xdr:rowOff>
    </xdr:from>
    <xdr:to>
      <xdr:col>19</xdr:col>
      <xdr:colOff>382439</xdr:colOff>
      <xdr:row>61</xdr:row>
      <xdr:rowOff>172527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SpPr/>
      </xdr:nvSpPr>
      <xdr:spPr>
        <a:xfrm>
          <a:off x="14028421" y="122228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62</xdr:row>
      <xdr:rowOff>168554</xdr:rowOff>
    </xdr:from>
    <xdr:to>
      <xdr:col>19</xdr:col>
      <xdr:colOff>383000</xdr:colOff>
      <xdr:row>63</xdr:row>
      <xdr:rowOff>55930</xdr:rowOff>
    </xdr:to>
    <xdr:sp macro="" textlink="">
      <xdr:nvSpPr>
        <xdr:cNvPr id="57" name="Isosceles Triangle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SpPr/>
      </xdr:nvSpPr>
      <xdr:spPr>
        <a:xfrm>
          <a:off x="14028420" y="124824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</xdr:colOff>
      <xdr:row>55</xdr:row>
      <xdr:rowOff>102702</xdr:rowOff>
    </xdr:from>
    <xdr:to>
      <xdr:col>20</xdr:col>
      <xdr:colOff>77639</xdr:colOff>
      <xdr:row>55</xdr:row>
      <xdr:rowOff>183413</xdr:rowOff>
    </xdr:to>
    <xdr:sp macro="" textlink="">
      <xdr:nvSpPr>
        <xdr:cNvPr id="58" name="Oval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SpPr/>
      </xdr:nvSpPr>
      <xdr:spPr>
        <a:xfrm>
          <a:off x="14333221" y="1113646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56</xdr:row>
      <xdr:rowOff>179440</xdr:rowOff>
    </xdr:from>
    <xdr:to>
      <xdr:col>20</xdr:col>
      <xdr:colOff>78200</xdr:colOff>
      <xdr:row>57</xdr:row>
      <xdr:rowOff>66816</xdr:rowOff>
    </xdr:to>
    <xdr:sp macro="" textlink="">
      <xdr:nvSpPr>
        <xdr:cNvPr id="59" name="Isosceles Triangle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SpPr/>
      </xdr:nvSpPr>
      <xdr:spPr>
        <a:xfrm>
          <a:off x="14333220" y="1139608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152401</xdr:colOff>
      <xdr:row>56</xdr:row>
      <xdr:rowOff>70045</xdr:rowOff>
    </xdr:from>
    <xdr:to>
      <xdr:col>20</xdr:col>
      <xdr:colOff>230039</xdr:colOff>
      <xdr:row>56</xdr:row>
      <xdr:rowOff>150756</xdr:rowOff>
    </xdr:to>
    <xdr:sp macro="" textlink="">
      <xdr:nvSpPr>
        <xdr:cNvPr id="60" name="Oval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SpPr/>
      </xdr:nvSpPr>
      <xdr:spPr>
        <a:xfrm>
          <a:off x="14485621" y="1128668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57</xdr:row>
      <xdr:rowOff>146783</xdr:rowOff>
    </xdr:from>
    <xdr:to>
      <xdr:col>20</xdr:col>
      <xdr:colOff>230600</xdr:colOff>
      <xdr:row>58</xdr:row>
      <xdr:rowOff>34159</xdr:rowOff>
    </xdr:to>
    <xdr:sp macro="" textlink="">
      <xdr:nvSpPr>
        <xdr:cNvPr id="61" name="Isosceles Triangle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SpPr/>
      </xdr:nvSpPr>
      <xdr:spPr>
        <a:xfrm>
          <a:off x="14485620" y="1154630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57</xdr:row>
      <xdr:rowOff>37388</xdr:rowOff>
    </xdr:from>
    <xdr:to>
      <xdr:col>20</xdr:col>
      <xdr:colOff>382439</xdr:colOff>
      <xdr:row>57</xdr:row>
      <xdr:rowOff>118099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SpPr/>
      </xdr:nvSpPr>
      <xdr:spPr>
        <a:xfrm>
          <a:off x="14638021" y="1143690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58</xdr:row>
      <xdr:rowOff>114126</xdr:rowOff>
    </xdr:from>
    <xdr:to>
      <xdr:col>20</xdr:col>
      <xdr:colOff>383000</xdr:colOff>
      <xdr:row>59</xdr:row>
      <xdr:rowOff>1502</xdr:rowOff>
    </xdr:to>
    <xdr:sp macro="" textlink="">
      <xdr:nvSpPr>
        <xdr:cNvPr id="63" name="Isosceles Triangle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SpPr/>
      </xdr:nvSpPr>
      <xdr:spPr>
        <a:xfrm>
          <a:off x="14638020" y="1169652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457201</xdr:colOff>
      <xdr:row>58</xdr:row>
      <xdr:rowOff>4731</xdr:rowOff>
    </xdr:from>
    <xdr:to>
      <xdr:col>20</xdr:col>
      <xdr:colOff>534839</xdr:colOff>
      <xdr:row>58</xdr:row>
      <xdr:rowOff>85442</xdr:rowOff>
    </xdr:to>
    <xdr:sp macro="" textlink="">
      <xdr:nvSpPr>
        <xdr:cNvPr id="64" name="Oval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SpPr/>
      </xdr:nvSpPr>
      <xdr:spPr>
        <a:xfrm>
          <a:off x="14790421" y="1158713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457200</xdr:colOff>
      <xdr:row>59</xdr:row>
      <xdr:rowOff>81469</xdr:rowOff>
    </xdr:from>
    <xdr:to>
      <xdr:col>20</xdr:col>
      <xdr:colOff>535400</xdr:colOff>
      <xdr:row>59</xdr:row>
      <xdr:rowOff>153902</xdr:rowOff>
    </xdr:to>
    <xdr:sp macro="" textlink="">
      <xdr:nvSpPr>
        <xdr:cNvPr id="65" name="Isosceles Triangle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SpPr/>
      </xdr:nvSpPr>
      <xdr:spPr>
        <a:xfrm>
          <a:off x="14790420" y="1184674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</xdr:colOff>
      <xdr:row>58</xdr:row>
      <xdr:rowOff>157131</xdr:rowOff>
    </xdr:from>
    <xdr:to>
      <xdr:col>21</xdr:col>
      <xdr:colOff>77639</xdr:colOff>
      <xdr:row>59</xdr:row>
      <xdr:rowOff>52785</xdr:rowOff>
    </xdr:to>
    <xdr:sp macro="" textlink="">
      <xdr:nvSpPr>
        <xdr:cNvPr id="66" name="Oval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SpPr/>
      </xdr:nvSpPr>
      <xdr:spPr>
        <a:xfrm>
          <a:off x="14942821" y="1173953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0</xdr:colOff>
      <xdr:row>60</xdr:row>
      <xdr:rowOff>48811</xdr:rowOff>
    </xdr:from>
    <xdr:to>
      <xdr:col>21</xdr:col>
      <xdr:colOff>78200</xdr:colOff>
      <xdr:row>60</xdr:row>
      <xdr:rowOff>121244</xdr:rowOff>
    </xdr:to>
    <xdr:sp macro="" textlink="">
      <xdr:nvSpPr>
        <xdr:cNvPr id="67" name="Isosceles Triangle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SpPr/>
      </xdr:nvSpPr>
      <xdr:spPr>
        <a:xfrm>
          <a:off x="14942820" y="119969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8490</xdr:colOff>
      <xdr:row>57</xdr:row>
      <xdr:rowOff>54429</xdr:rowOff>
    </xdr:from>
    <xdr:to>
      <xdr:col>21</xdr:col>
      <xdr:colOff>80808</xdr:colOff>
      <xdr:row>57</xdr:row>
      <xdr:rowOff>134359</xdr:rowOff>
    </xdr:to>
    <xdr:sp macro="" textlink="">
      <xdr:nvSpPr>
        <xdr:cNvPr id="68" name="Rectangle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SpPr/>
      </xdr:nvSpPr>
      <xdr:spPr>
        <a:xfrm>
          <a:off x="14951310" y="114539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152401</xdr:colOff>
      <xdr:row>59</xdr:row>
      <xdr:rowOff>124474</xdr:rowOff>
    </xdr:from>
    <xdr:to>
      <xdr:col>21</xdr:col>
      <xdr:colOff>230039</xdr:colOff>
      <xdr:row>60</xdr:row>
      <xdr:rowOff>20127</xdr:rowOff>
    </xdr:to>
    <xdr:sp macro="" textlink="">
      <xdr:nvSpPr>
        <xdr:cNvPr id="69" name="Oval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SpPr/>
      </xdr:nvSpPr>
      <xdr:spPr>
        <a:xfrm>
          <a:off x="15095221" y="1188975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152400</xdr:colOff>
      <xdr:row>61</xdr:row>
      <xdr:rowOff>16154</xdr:rowOff>
    </xdr:from>
    <xdr:to>
      <xdr:col>21</xdr:col>
      <xdr:colOff>230600</xdr:colOff>
      <xdr:row>61</xdr:row>
      <xdr:rowOff>88587</xdr:rowOff>
    </xdr:to>
    <xdr:sp macro="" textlink="">
      <xdr:nvSpPr>
        <xdr:cNvPr id="70" name="Isosceles Triangle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SpPr/>
      </xdr:nvSpPr>
      <xdr:spPr>
        <a:xfrm>
          <a:off x="15095220" y="121471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160890</xdr:colOff>
      <xdr:row>58</xdr:row>
      <xdr:rowOff>21772</xdr:rowOff>
    </xdr:from>
    <xdr:to>
      <xdr:col>21</xdr:col>
      <xdr:colOff>233208</xdr:colOff>
      <xdr:row>58</xdr:row>
      <xdr:rowOff>101702</xdr:rowOff>
    </xdr:to>
    <xdr:sp macro="" textlink="">
      <xdr:nvSpPr>
        <xdr:cNvPr id="71" name="Rectangle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SpPr/>
      </xdr:nvSpPr>
      <xdr:spPr>
        <a:xfrm>
          <a:off x="15103710" y="1160417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304801</xdr:colOff>
      <xdr:row>60</xdr:row>
      <xdr:rowOff>91816</xdr:rowOff>
    </xdr:from>
    <xdr:to>
      <xdr:col>21</xdr:col>
      <xdr:colOff>382439</xdr:colOff>
      <xdr:row>60</xdr:row>
      <xdr:rowOff>172527</xdr:rowOff>
    </xdr:to>
    <xdr:sp macro="" textlink="">
      <xdr:nvSpPr>
        <xdr:cNvPr id="72" name="Oval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SpPr/>
      </xdr:nvSpPr>
      <xdr:spPr>
        <a:xfrm>
          <a:off x="15247621" y="120399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304800</xdr:colOff>
      <xdr:row>61</xdr:row>
      <xdr:rowOff>168554</xdr:rowOff>
    </xdr:from>
    <xdr:to>
      <xdr:col>21</xdr:col>
      <xdr:colOff>383000</xdr:colOff>
      <xdr:row>62</xdr:row>
      <xdr:rowOff>55930</xdr:rowOff>
    </xdr:to>
    <xdr:sp macro="" textlink="">
      <xdr:nvSpPr>
        <xdr:cNvPr id="73" name="Isosceles Triangle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SpPr/>
      </xdr:nvSpPr>
      <xdr:spPr>
        <a:xfrm>
          <a:off x="15247620" y="1229959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313290</xdr:colOff>
      <xdr:row>58</xdr:row>
      <xdr:rowOff>174172</xdr:rowOff>
    </xdr:from>
    <xdr:to>
      <xdr:col>21</xdr:col>
      <xdr:colOff>385608</xdr:colOff>
      <xdr:row>59</xdr:row>
      <xdr:rowOff>69045</xdr:rowOff>
    </xdr:to>
    <xdr:sp macro="" textlink="">
      <xdr:nvSpPr>
        <xdr:cNvPr id="74" name="Rectangle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SpPr/>
      </xdr:nvSpPr>
      <xdr:spPr>
        <a:xfrm>
          <a:off x="15256110" y="1175657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11</xdr:row>
      <xdr:rowOff>46090</xdr:rowOff>
    </xdr:from>
    <xdr:to>
      <xdr:col>3</xdr:col>
      <xdr:colOff>789116</xdr:colOff>
      <xdr:row>11</xdr:row>
      <xdr:rowOff>114441</xdr:rowOff>
    </xdr:to>
    <xdr:sp macro="" textlink="">
      <xdr:nvSpPr>
        <xdr:cNvPr id="75" name="Isosceles Triangle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SpPr/>
      </xdr:nvSpPr>
      <xdr:spPr>
        <a:xfrm>
          <a:off x="2234916" y="27892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8</xdr:row>
      <xdr:rowOff>327795</xdr:rowOff>
    </xdr:from>
    <xdr:to>
      <xdr:col>3</xdr:col>
      <xdr:colOff>786175</xdr:colOff>
      <xdr:row>9</xdr:row>
      <xdr:rowOff>52125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SpPr/>
      </xdr:nvSpPr>
      <xdr:spPr>
        <a:xfrm>
          <a:off x="2237857" y="2171835"/>
          <a:ext cx="72318" cy="8247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8</xdr:row>
      <xdr:rowOff>148318</xdr:rowOff>
    </xdr:from>
    <xdr:to>
      <xdr:col>8</xdr:col>
      <xdr:colOff>793536</xdr:colOff>
      <xdr:row>8</xdr:row>
      <xdr:rowOff>224166</xdr:rowOff>
    </xdr:to>
    <xdr:sp macro="" textlink="">
      <xdr:nvSpPr>
        <xdr:cNvPr id="78" name="Rectangle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SpPr/>
      </xdr:nvSpPr>
      <xdr:spPr>
        <a:xfrm>
          <a:off x="5879958" y="199235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9</xdr:row>
      <xdr:rowOff>134711</xdr:rowOff>
    </xdr:from>
    <xdr:to>
      <xdr:col>8</xdr:col>
      <xdr:colOff>793536</xdr:colOff>
      <xdr:row>9</xdr:row>
      <xdr:rowOff>214641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SpPr/>
      </xdr:nvSpPr>
      <xdr:spPr>
        <a:xfrm>
          <a:off x="5879958" y="23368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718558</xdr:colOff>
      <xdr:row>42</xdr:row>
      <xdr:rowOff>140432</xdr:rowOff>
    </xdr:from>
    <xdr:to>
      <xdr:col>13</xdr:col>
      <xdr:colOff>796196</xdr:colOff>
      <xdr:row>42</xdr:row>
      <xdr:rowOff>221143</xdr:rowOff>
    </xdr:to>
    <xdr:sp macro="" textlink="">
      <xdr:nvSpPr>
        <xdr:cNvPr id="80" name="Oval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SpPr/>
      </xdr:nvSpPr>
      <xdr:spPr>
        <a:xfrm>
          <a:off x="9512038" y="86138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43</xdr:row>
      <xdr:rowOff>148318</xdr:rowOff>
    </xdr:from>
    <xdr:to>
      <xdr:col>13</xdr:col>
      <xdr:colOff>793536</xdr:colOff>
      <xdr:row>43</xdr:row>
      <xdr:rowOff>224166</xdr:rowOff>
    </xdr:to>
    <xdr:sp macro="" textlink="">
      <xdr:nvSpPr>
        <xdr:cNvPr id="81" name="Rectangle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SpPr/>
      </xdr:nvSpPr>
      <xdr:spPr>
        <a:xfrm>
          <a:off x="9514698" y="88046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44</xdr:row>
      <xdr:rowOff>134711</xdr:rowOff>
    </xdr:from>
    <xdr:to>
      <xdr:col>13</xdr:col>
      <xdr:colOff>793536</xdr:colOff>
      <xdr:row>44</xdr:row>
      <xdr:rowOff>214641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SpPr/>
      </xdr:nvSpPr>
      <xdr:spPr>
        <a:xfrm>
          <a:off x="9514698" y="91567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8</xdr:row>
      <xdr:rowOff>148318</xdr:rowOff>
    </xdr:from>
    <xdr:to>
      <xdr:col>13</xdr:col>
      <xdr:colOff>793536</xdr:colOff>
      <xdr:row>8</xdr:row>
      <xdr:rowOff>224166</xdr:rowOff>
    </xdr:to>
    <xdr:sp macro="" textlink="">
      <xdr:nvSpPr>
        <xdr:cNvPr id="83" name="Rectangle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SpPr/>
      </xdr:nvSpPr>
      <xdr:spPr>
        <a:xfrm>
          <a:off x="9514698" y="199235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9</xdr:row>
      <xdr:rowOff>134711</xdr:rowOff>
    </xdr:from>
    <xdr:to>
      <xdr:col>13</xdr:col>
      <xdr:colOff>793536</xdr:colOff>
      <xdr:row>9</xdr:row>
      <xdr:rowOff>214641</xdr:rowOff>
    </xdr:to>
    <xdr:sp macro="" textlink="">
      <xdr:nvSpPr>
        <xdr:cNvPr id="84" name="Rectangle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SpPr/>
      </xdr:nvSpPr>
      <xdr:spPr>
        <a:xfrm>
          <a:off x="9514698" y="23368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433917</xdr:colOff>
      <xdr:row>2</xdr:row>
      <xdr:rowOff>74084</xdr:rowOff>
    </xdr:from>
    <xdr:to>
      <xdr:col>13</xdr:col>
      <xdr:colOff>616585</xdr:colOff>
      <xdr:row>23</xdr:row>
      <xdr:rowOff>24765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DF782BC5-AD2F-4376-A5A0-E042191A85A4}"/>
            </a:ext>
          </a:extLst>
        </xdr:cNvPr>
        <xdr:cNvCxnSpPr/>
      </xdr:nvCxnSpPr>
      <xdr:spPr>
        <a:xfrm flipV="1">
          <a:off x="1957917" y="433917"/>
          <a:ext cx="7442835" cy="3930015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67798</xdr:colOff>
      <xdr:row>7</xdr:row>
      <xdr:rowOff>54317</xdr:rowOff>
    </xdr:from>
    <xdr:to>
      <xdr:col>5</xdr:col>
      <xdr:colOff>358140</xdr:colOff>
      <xdr:row>22</xdr:row>
      <xdr:rowOff>54317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117230</xdr:colOff>
      <xdr:row>7</xdr:row>
      <xdr:rowOff>49823</xdr:rowOff>
    </xdr:from>
    <xdr:to>
      <xdr:col>16</xdr:col>
      <xdr:colOff>111369</xdr:colOff>
      <xdr:row>22</xdr:row>
      <xdr:rowOff>67408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D7D31"/>
      </a:accent1>
      <a:accent2>
        <a:srgbClr val="5B9BD5"/>
      </a:accent2>
      <a:accent3>
        <a:srgbClr val="70AD47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2"/>
  <sheetViews>
    <sheetView showGridLines="0" zoomScaleNormal="100" workbookViewId="0">
      <selection activeCell="D20" sqref="D20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51.5546875" bestFit="1" customWidth="1"/>
    <col min="11" max="11" width="19" customWidth="1"/>
  </cols>
  <sheetData>
    <row r="1" spans="1:10" x14ac:dyDescent="0.3">
      <c r="A1" t="s">
        <v>150</v>
      </c>
    </row>
    <row r="2" spans="1:10" ht="14.4" customHeight="1" x14ac:dyDescent="0.3">
      <c r="B2" s="162">
        <v>1</v>
      </c>
      <c r="C2" s="162"/>
      <c r="E2" s="134" t="s">
        <v>137</v>
      </c>
      <c r="F2" s="6"/>
      <c r="G2" s="6"/>
    </row>
    <row r="3" spans="1:10" ht="14.4" customHeight="1" x14ac:dyDescent="0.3">
      <c r="B3" s="162"/>
      <c r="C3" s="162"/>
      <c r="E3" s="135" t="s">
        <v>129</v>
      </c>
      <c r="F3" s="6"/>
      <c r="G3" s="6"/>
    </row>
    <row r="4" spans="1:10" ht="14.4" customHeight="1" x14ac:dyDescent="0.3">
      <c r="B4" s="162"/>
      <c r="C4" s="162"/>
      <c r="D4" s="69"/>
      <c r="E4" s="69"/>
    </row>
    <row r="5" spans="1:10" x14ac:dyDescent="0.3">
      <c r="E5" s="10"/>
      <c r="H5" t="s">
        <v>98</v>
      </c>
    </row>
    <row r="6" spans="1:10" x14ac:dyDescent="0.3">
      <c r="B6" s="163" t="s">
        <v>4</v>
      </c>
      <c r="C6" s="163"/>
      <c r="D6" s="53" t="s">
        <v>5</v>
      </c>
      <c r="E6" s="13" t="s">
        <v>6</v>
      </c>
    </row>
    <row r="7" spans="1:10" x14ac:dyDescent="0.3">
      <c r="B7" s="59">
        <v>0.41666666666666669</v>
      </c>
      <c r="C7" s="59">
        <v>0.5</v>
      </c>
      <c r="D7" s="58">
        <v>5</v>
      </c>
      <c r="E7" s="25" t="s">
        <v>127</v>
      </c>
      <c r="H7" t="s">
        <v>100</v>
      </c>
    </row>
    <row r="8" spans="1:10" x14ac:dyDescent="0.3">
      <c r="B8" s="59">
        <f>B7+TIME(0,$D7,0)</f>
        <v>0.4201388888888889</v>
      </c>
      <c r="C8" s="59">
        <f>C7+TIME(0,$D7,0)</f>
        <v>0.50347222222222221</v>
      </c>
      <c r="D8" s="58">
        <v>5</v>
      </c>
      <c r="E8" s="25" t="s">
        <v>72</v>
      </c>
      <c r="H8" t="s">
        <v>100</v>
      </c>
      <c r="I8" t="s">
        <v>101</v>
      </c>
      <c r="J8">
        <f>SUMIF(H$7:H$17,"=p",D$7:D$17)</f>
        <v>25</v>
      </c>
    </row>
    <row r="9" spans="1:10" x14ac:dyDescent="0.3">
      <c r="B9" s="59">
        <f t="shared" ref="B9:B17" si="0">B8+TIME(0,$D8,0)</f>
        <v>0.4236111111111111</v>
      </c>
      <c r="C9" s="59">
        <f t="shared" ref="C9:C17" si="1">C8+TIME(0,$D8,0)</f>
        <v>0.50694444444444442</v>
      </c>
      <c r="D9" s="58">
        <v>15</v>
      </c>
      <c r="E9" s="25" t="s">
        <v>71</v>
      </c>
      <c r="H9" t="s">
        <v>100</v>
      </c>
      <c r="I9" s="79" t="s">
        <v>99</v>
      </c>
      <c r="J9">
        <f>SUMIF(H$7:H$17,"=t",D$7:D$17)</f>
        <v>35</v>
      </c>
    </row>
    <row r="10" spans="1:10" x14ac:dyDescent="0.3">
      <c r="B10" s="59">
        <f t="shared" si="0"/>
        <v>0.43402777777777779</v>
      </c>
      <c r="C10" s="59">
        <f t="shared" si="1"/>
        <v>0.51736111111111105</v>
      </c>
      <c r="D10" s="130">
        <v>25</v>
      </c>
      <c r="E10" s="25" t="s">
        <v>118</v>
      </c>
      <c r="H10" t="s">
        <v>99</v>
      </c>
      <c r="I10" t="s">
        <v>100</v>
      </c>
      <c r="J10">
        <f>SUMIF(H$7:H$17,"=a",D$7:D$17)</f>
        <v>40</v>
      </c>
    </row>
    <row r="11" spans="1:10" x14ac:dyDescent="0.3">
      <c r="B11" s="59">
        <f t="shared" si="0"/>
        <v>0.4513888888888889</v>
      </c>
      <c r="C11" s="59">
        <f t="shared" si="1"/>
        <v>0.53472222222222221</v>
      </c>
      <c r="D11" s="131"/>
      <c r="E11" s="25"/>
      <c r="H11" t="s">
        <v>100</v>
      </c>
    </row>
    <row r="12" spans="1:10" x14ac:dyDescent="0.3">
      <c r="B12" s="127"/>
      <c r="C12" s="120"/>
      <c r="D12" s="130">
        <v>10</v>
      </c>
      <c r="E12" s="54" t="s">
        <v>147</v>
      </c>
      <c r="H12" t="s">
        <v>99</v>
      </c>
    </row>
    <row r="13" spans="1:10" x14ac:dyDescent="0.3">
      <c r="B13" s="128">
        <f>B11+TIME(0,$D11,0)</f>
        <v>0.4513888888888889</v>
      </c>
      <c r="C13" s="121">
        <f>C11+TIME(0,$D11,0)</f>
        <v>0.53472222222222221</v>
      </c>
      <c r="D13" s="132">
        <v>15</v>
      </c>
      <c r="E13" s="54" t="s">
        <v>148</v>
      </c>
      <c r="H13" t="s">
        <v>101</v>
      </c>
    </row>
    <row r="14" spans="1:10" ht="14.4" customHeight="1" x14ac:dyDescent="0.3">
      <c r="B14" s="129"/>
      <c r="C14" s="66"/>
      <c r="D14" s="133">
        <v>10</v>
      </c>
      <c r="E14" s="25" t="s">
        <v>160</v>
      </c>
      <c r="H14" t="s">
        <v>101</v>
      </c>
    </row>
    <row r="15" spans="1:10" ht="14.4" customHeight="1" x14ac:dyDescent="0.3">
      <c r="B15" s="129"/>
      <c r="C15" s="66"/>
      <c r="D15" s="133">
        <v>10</v>
      </c>
      <c r="E15" s="25" t="s">
        <v>149</v>
      </c>
    </row>
    <row r="16" spans="1:10" x14ac:dyDescent="0.3">
      <c r="B16" s="59">
        <f>B13+TIME(0,D13,0)</f>
        <v>0.46180555555555558</v>
      </c>
      <c r="C16" s="59">
        <f>C13+TIME(0,D13,0)</f>
        <v>0.54513888888888884</v>
      </c>
      <c r="D16" s="58">
        <v>5</v>
      </c>
      <c r="E16" s="25" t="s">
        <v>163</v>
      </c>
      <c r="H16" t="s">
        <v>100</v>
      </c>
    </row>
    <row r="17" spans="1:8" x14ac:dyDescent="0.3">
      <c r="B17" s="59">
        <f t="shared" si="0"/>
        <v>0.46527777777777779</v>
      </c>
      <c r="C17" s="59">
        <f t="shared" si="1"/>
        <v>0.54861111111111105</v>
      </c>
      <c r="D17" s="58">
        <v>10</v>
      </c>
      <c r="E17" s="25" t="s">
        <v>84</v>
      </c>
      <c r="H17" t="s">
        <v>100</v>
      </c>
    </row>
    <row r="18" spans="1:8" hidden="1" x14ac:dyDescent="0.3">
      <c r="C18" s="68" t="s">
        <v>14</v>
      </c>
      <c r="D18" s="10">
        <f>SUM(D7:D17)</f>
        <v>110</v>
      </c>
    </row>
    <row r="20" spans="1:8" x14ac:dyDescent="0.3">
      <c r="C20" s="6"/>
      <c r="D20" s="4"/>
      <c r="E20" s="4"/>
    </row>
    <row r="21" spans="1:8" ht="25.8" x14ac:dyDescent="0.5">
      <c r="C21" s="87"/>
      <c r="D21" s="88" t="s">
        <v>126</v>
      </c>
      <c r="E21" s="4"/>
    </row>
    <row r="22" spans="1:8" ht="18" x14ac:dyDescent="0.35">
      <c r="B22" s="157" t="s">
        <v>151</v>
      </c>
    </row>
    <row r="23" spans="1:8" x14ac:dyDescent="0.3">
      <c r="B23" s="158" t="s">
        <v>152</v>
      </c>
    </row>
    <row r="26" spans="1:8" x14ac:dyDescent="0.3">
      <c r="B26" s="162">
        <v>1</v>
      </c>
      <c r="C26" s="162"/>
      <c r="E26" s="2" t="s">
        <v>86</v>
      </c>
      <c r="F26" s="6"/>
      <c r="G26" s="6"/>
    </row>
    <row r="27" spans="1:8" x14ac:dyDescent="0.3">
      <c r="B27" s="162"/>
      <c r="C27" s="162"/>
      <c r="E27" s="8" t="s">
        <v>87</v>
      </c>
      <c r="F27" s="6"/>
      <c r="G27" s="6"/>
    </row>
    <row r="28" spans="1:8" ht="14.4" customHeight="1" x14ac:dyDescent="0.3">
      <c r="B28" s="162"/>
      <c r="C28" s="162"/>
      <c r="D28" s="69"/>
      <c r="E28" s="24" t="s">
        <v>2</v>
      </c>
    </row>
    <row r="29" spans="1:8" ht="14.4" customHeight="1" x14ac:dyDescent="0.3">
      <c r="A29" t="s">
        <v>112</v>
      </c>
    </row>
    <row r="30" spans="1:8" ht="14.4" customHeight="1" x14ac:dyDescent="0.3">
      <c r="A30" t="s">
        <v>113</v>
      </c>
      <c r="E30" s="10" t="s">
        <v>3</v>
      </c>
      <c r="H30" t="s">
        <v>98</v>
      </c>
    </row>
    <row r="31" spans="1:8" x14ac:dyDescent="0.3">
      <c r="B31" s="163" t="s">
        <v>4</v>
      </c>
      <c r="C31" s="163"/>
      <c r="D31" s="53" t="s">
        <v>5</v>
      </c>
      <c r="E31" s="13" t="s">
        <v>6</v>
      </c>
    </row>
    <row r="32" spans="1:8" x14ac:dyDescent="0.3">
      <c r="B32" s="59">
        <v>0.41666666666666669</v>
      </c>
      <c r="C32" s="59">
        <v>0.5</v>
      </c>
      <c r="D32" s="1">
        <v>5</v>
      </c>
      <c r="E32" s="54" t="s">
        <v>7</v>
      </c>
      <c r="H32" t="s">
        <v>100</v>
      </c>
    </row>
    <row r="33" spans="2:10" x14ac:dyDescent="0.3">
      <c r="B33" s="59">
        <f>B32+TIME(0,$D32,0)</f>
        <v>0.4201388888888889</v>
      </c>
      <c r="C33" s="59">
        <f>C32+TIME(0,$D32,0)</f>
        <v>0.50347222222222221</v>
      </c>
      <c r="D33" s="1">
        <v>5</v>
      </c>
      <c r="E33" s="54" t="s">
        <v>72</v>
      </c>
      <c r="H33" t="s">
        <v>100</v>
      </c>
    </row>
    <row r="34" spans="2:10" x14ac:dyDescent="0.3">
      <c r="B34" s="59">
        <f t="shared" ref="B34" si="2">B33+TIME(0,D33,0)</f>
        <v>0.4236111111111111</v>
      </c>
      <c r="C34" s="59">
        <f t="shared" ref="C34:C39" si="3">C33+TIME(0,$D33,0)</f>
        <v>0.50694444444444442</v>
      </c>
      <c r="D34" s="1">
        <v>15</v>
      </c>
      <c r="E34" s="54" t="s">
        <v>71</v>
      </c>
      <c r="H34" t="s">
        <v>100</v>
      </c>
    </row>
    <row r="35" spans="2:10" x14ac:dyDescent="0.3">
      <c r="B35" s="59">
        <f t="shared" ref="B35" si="4">B34+TIME(0,D34,0)</f>
        <v>0.43402777777777779</v>
      </c>
      <c r="C35" s="59">
        <f t="shared" si="3"/>
        <v>0.51736111111111105</v>
      </c>
      <c r="D35" s="1">
        <v>5</v>
      </c>
      <c r="E35" s="54" t="s">
        <v>120</v>
      </c>
      <c r="H35" t="s">
        <v>99</v>
      </c>
    </row>
    <row r="36" spans="2:10" x14ac:dyDescent="0.3">
      <c r="B36" s="62"/>
      <c r="C36" s="62"/>
      <c r="D36" s="10"/>
      <c r="E36" s="45"/>
    </row>
    <row r="37" spans="2:10" x14ac:dyDescent="0.3">
      <c r="D37" s="10"/>
      <c r="E37" s="46" t="s">
        <v>9</v>
      </c>
    </row>
    <row r="38" spans="2:10" x14ac:dyDescent="0.3">
      <c r="B38" s="59">
        <f>B35+TIME(0,D35,0)</f>
        <v>0.4375</v>
      </c>
      <c r="C38" s="59">
        <f>C35+TIME(0,$D35,0)</f>
        <v>0.52083333333333326</v>
      </c>
      <c r="D38" s="107">
        <v>5</v>
      </c>
      <c r="E38" s="47" t="s">
        <v>117</v>
      </c>
      <c r="H38" t="s">
        <v>99</v>
      </c>
    </row>
    <row r="39" spans="2:10" x14ac:dyDescent="0.3">
      <c r="B39" s="59">
        <f t="shared" ref="B39" si="5">B38+TIME(0,D38,0)</f>
        <v>0.44097222222222221</v>
      </c>
      <c r="C39" s="59">
        <f t="shared" si="3"/>
        <v>0.52430555555555547</v>
      </c>
      <c r="D39" s="1">
        <v>20</v>
      </c>
      <c r="E39" s="47" t="s">
        <v>118</v>
      </c>
      <c r="H39" t="s">
        <v>99</v>
      </c>
    </row>
    <row r="40" spans="2:10" x14ac:dyDescent="0.3">
      <c r="B40" s="62"/>
      <c r="C40" s="62"/>
      <c r="D40" s="10"/>
      <c r="E40" s="45"/>
      <c r="I40" t="s">
        <v>101</v>
      </c>
      <c r="J40">
        <f ca="1">SUMIF(H$32:H$50,"=p",D$32:D$49)</f>
        <v>45</v>
      </c>
    </row>
    <row r="41" spans="2:10" x14ac:dyDescent="0.3">
      <c r="B41" s="62"/>
      <c r="C41" s="62"/>
      <c r="D41" s="10"/>
      <c r="E41" s="4" t="s">
        <v>11</v>
      </c>
      <c r="I41" t="s">
        <v>99</v>
      </c>
      <c r="J41">
        <f>SUMIF(H$32:H$50,"=T",D$32:D$50)</f>
        <v>30</v>
      </c>
    </row>
    <row r="42" spans="2:10" s="79" customFormat="1" ht="14.4" customHeight="1" x14ac:dyDescent="0.3">
      <c r="B42" s="82">
        <f>B39+TIME(0,D39,0)</f>
        <v>0.4548611111111111</v>
      </c>
      <c r="C42" s="82">
        <f>C39+TIME(0,$D39,0)</f>
        <v>0.53819444444444431</v>
      </c>
      <c r="D42" s="108">
        <v>5</v>
      </c>
      <c r="E42" s="109" t="s">
        <v>119</v>
      </c>
      <c r="H42" s="79" t="s">
        <v>101</v>
      </c>
      <c r="I42" s="79" t="s">
        <v>100</v>
      </c>
      <c r="J42" s="79">
        <f>SUMIF(H$32:H$49,"=A",D$32:D$49)</f>
        <v>35</v>
      </c>
    </row>
    <row r="43" spans="2:10" s="79" customFormat="1" ht="14.4" customHeight="1" x14ac:dyDescent="0.3">
      <c r="B43" s="123"/>
      <c r="C43" s="123"/>
      <c r="D43" s="124"/>
      <c r="E43" s="124"/>
    </row>
    <row r="44" spans="2:10" s="79" customFormat="1" ht="14.4" customHeight="1" x14ac:dyDescent="0.3">
      <c r="B44" s="125"/>
      <c r="C44" s="125"/>
      <c r="D44" s="98"/>
      <c r="E44" s="98" t="s">
        <v>9</v>
      </c>
    </row>
    <row r="45" spans="2:10" s="79" customFormat="1" ht="44.4" customHeight="1" x14ac:dyDescent="0.3">
      <c r="B45" s="112">
        <f>B42+TIME(0,$D42,0)</f>
        <v>0.45833333333333331</v>
      </c>
      <c r="C45" s="112">
        <f>C42+TIME(0,$D42,0)</f>
        <v>0.54166666666666652</v>
      </c>
      <c r="D45" s="106">
        <v>40</v>
      </c>
      <c r="E45" s="105" t="s">
        <v>121</v>
      </c>
      <c r="H45" s="79" t="s">
        <v>101</v>
      </c>
    </row>
    <row r="46" spans="2:10" x14ac:dyDescent="0.3">
      <c r="B46" s="62"/>
      <c r="C46" s="64"/>
      <c r="D46" s="11"/>
      <c r="E46" s="4"/>
    </row>
    <row r="47" spans="2:10" x14ac:dyDescent="0.3">
      <c r="B47" s="62"/>
      <c r="C47" s="65"/>
      <c r="D47" s="14"/>
      <c r="E47" s="110" t="s">
        <v>11</v>
      </c>
    </row>
    <row r="48" spans="2:10" x14ac:dyDescent="0.3">
      <c r="B48" s="63">
        <f>B45+TIME(0,$D45,0)</f>
        <v>0.4861111111111111</v>
      </c>
      <c r="C48" s="63">
        <f>C45+TIME(0,$D45,0)</f>
        <v>0.56944444444444431</v>
      </c>
      <c r="D48" s="58">
        <v>5</v>
      </c>
      <c r="E48" s="40" t="s">
        <v>13</v>
      </c>
      <c r="H48" t="s">
        <v>100</v>
      </c>
    </row>
    <row r="49" spans="1:19" x14ac:dyDescent="0.3">
      <c r="B49" s="63">
        <f>B48+TIME(0,$D48,0)</f>
        <v>0.48958333333333331</v>
      </c>
      <c r="C49" s="57">
        <f>C48+TIME(0,$D48,0)</f>
        <v>0.57291666666666652</v>
      </c>
      <c r="D49" s="1">
        <v>5</v>
      </c>
      <c r="E49" s="54" t="s">
        <v>84</v>
      </c>
      <c r="H49" t="s">
        <v>100</v>
      </c>
    </row>
    <row r="50" spans="1:19" hidden="1" x14ac:dyDescent="0.3">
      <c r="C50" s="68" t="s">
        <v>14</v>
      </c>
      <c r="D50" s="10">
        <f>SUM(D32:D49)</f>
        <v>110</v>
      </c>
    </row>
    <row r="52" spans="1:19" x14ac:dyDescent="0.3">
      <c r="C52" s="6"/>
      <c r="D52" s="164" t="s">
        <v>88</v>
      </c>
      <c r="E52" s="164"/>
    </row>
    <row r="53" spans="1:19" x14ac:dyDescent="0.3">
      <c r="C53" s="6"/>
      <c r="D53" s="4"/>
      <c r="E53" s="4"/>
    </row>
    <row r="54" spans="1:19" ht="15" customHeight="1" x14ac:dyDescent="0.5">
      <c r="C54" s="87"/>
      <c r="D54" s="88" t="s">
        <v>122</v>
      </c>
      <c r="E54" s="4"/>
    </row>
    <row r="56" spans="1:19" s="86" customFormat="1" x14ac:dyDescent="0.3">
      <c r="B56" s="14"/>
      <c r="C56" s="14"/>
      <c r="I56"/>
      <c r="J56"/>
      <c r="K56" s="102" t="s">
        <v>85</v>
      </c>
      <c r="L56"/>
      <c r="M56"/>
      <c r="N56"/>
      <c r="O56"/>
      <c r="P56"/>
      <c r="Q56"/>
      <c r="R56"/>
      <c r="S56"/>
    </row>
    <row r="57" spans="1:19" x14ac:dyDescent="0.3">
      <c r="A57" s="85" t="s">
        <v>54</v>
      </c>
      <c r="K57" s="101">
        <v>0.41666666666666669</v>
      </c>
      <c r="L57" s="100">
        <v>10</v>
      </c>
    </row>
    <row r="58" spans="1:19" x14ac:dyDescent="0.3">
      <c r="A58" t="s">
        <v>55</v>
      </c>
      <c r="K58" s="67">
        <f>K57+TIME(0,L57,0)</f>
        <v>0.4236111111111111</v>
      </c>
    </row>
    <row r="59" spans="1:19" x14ac:dyDescent="0.3">
      <c r="A59" t="s">
        <v>56</v>
      </c>
    </row>
    <row r="60" spans="1:19" s="86" customFormat="1" x14ac:dyDescent="0.3">
      <c r="B60" s="14"/>
      <c r="C60" s="14"/>
    </row>
    <row r="61" spans="1:19" x14ac:dyDescent="0.3">
      <c r="A61" t="s">
        <v>116</v>
      </c>
    </row>
    <row r="62" spans="1:19" x14ac:dyDescent="0.3">
      <c r="B62" s="162">
        <v>1</v>
      </c>
      <c r="C62" s="162"/>
      <c r="E62" s="2" t="s">
        <v>86</v>
      </c>
      <c r="F62" s="6"/>
      <c r="G62" s="6"/>
    </row>
    <row r="63" spans="1:19" x14ac:dyDescent="0.3">
      <c r="B63" s="162"/>
      <c r="C63" s="162"/>
      <c r="E63" s="8" t="s">
        <v>87</v>
      </c>
      <c r="F63" s="6"/>
      <c r="G63" s="6"/>
    </row>
    <row r="64" spans="1:19" ht="14.4" customHeight="1" x14ac:dyDescent="0.3">
      <c r="B64" s="162"/>
      <c r="C64" s="162"/>
      <c r="D64" s="69"/>
      <c r="E64" s="24" t="s">
        <v>2</v>
      </c>
    </row>
    <row r="65" spans="1:12" ht="14.4" customHeight="1" x14ac:dyDescent="0.3">
      <c r="A65" t="s">
        <v>112</v>
      </c>
    </row>
    <row r="66" spans="1:12" ht="14.4" customHeight="1" x14ac:dyDescent="0.3">
      <c r="A66" t="s">
        <v>113</v>
      </c>
      <c r="E66" s="10" t="s">
        <v>3</v>
      </c>
      <c r="H66" t="s">
        <v>98</v>
      </c>
    </row>
    <row r="67" spans="1:12" x14ac:dyDescent="0.3">
      <c r="B67" s="163" t="s">
        <v>4</v>
      </c>
      <c r="C67" s="163"/>
      <c r="D67" s="53" t="s">
        <v>5</v>
      </c>
      <c r="E67" s="13" t="s">
        <v>6</v>
      </c>
    </row>
    <row r="68" spans="1:12" x14ac:dyDescent="0.3">
      <c r="B68" s="59">
        <v>0.41666666666666669</v>
      </c>
      <c r="C68" s="59">
        <v>0.5</v>
      </c>
      <c r="D68" s="1">
        <v>10</v>
      </c>
      <c r="E68" s="54" t="s">
        <v>7</v>
      </c>
      <c r="H68" t="s">
        <v>99</v>
      </c>
    </row>
    <row r="69" spans="1:12" x14ac:dyDescent="0.3">
      <c r="B69" s="59">
        <f>B68+TIME(0,$D68,0)</f>
        <v>0.4236111111111111</v>
      </c>
      <c r="C69" s="59">
        <f>C68+TIME(0,$D68,0)</f>
        <v>0.50694444444444442</v>
      </c>
      <c r="D69" s="1">
        <v>10</v>
      </c>
      <c r="E69" s="54" t="s">
        <v>72</v>
      </c>
      <c r="H69" t="s">
        <v>100</v>
      </c>
    </row>
    <row r="70" spans="1:12" x14ac:dyDescent="0.3">
      <c r="B70" s="59">
        <f t="shared" ref="B70:B71" si="6">B69+TIME(0,D69,0)</f>
        <v>0.43055555555555552</v>
      </c>
      <c r="C70" s="59">
        <f t="shared" ref="C70:C71" si="7">C69+TIME(0,$D69,0)</f>
        <v>0.51388888888888884</v>
      </c>
      <c r="D70" s="1">
        <v>15</v>
      </c>
      <c r="E70" s="54" t="s">
        <v>71</v>
      </c>
      <c r="H70" t="s">
        <v>100</v>
      </c>
    </row>
    <row r="71" spans="1:12" x14ac:dyDescent="0.3">
      <c r="B71" s="59">
        <f t="shared" si="6"/>
        <v>0.44097222222222221</v>
      </c>
      <c r="C71" s="59">
        <f t="shared" si="7"/>
        <v>0.52430555555555547</v>
      </c>
      <c r="D71" s="43">
        <v>5</v>
      </c>
      <c r="E71" s="42" t="s">
        <v>92</v>
      </c>
      <c r="H71" t="s">
        <v>99</v>
      </c>
      <c r="L71" s="60"/>
    </row>
    <row r="72" spans="1:12" x14ac:dyDescent="0.3">
      <c r="B72" s="62"/>
      <c r="C72" s="62"/>
      <c r="D72" s="10"/>
      <c r="E72" s="45"/>
      <c r="I72" t="s">
        <v>101</v>
      </c>
      <c r="J72">
        <f>SUMIF(H$68:H$80,"=p",D$68:D$80)</f>
        <v>50</v>
      </c>
    </row>
    <row r="73" spans="1:12" x14ac:dyDescent="0.3">
      <c r="B73" s="62"/>
      <c r="C73" s="62"/>
      <c r="D73" s="10"/>
      <c r="E73" s="46" t="s">
        <v>9</v>
      </c>
      <c r="I73" t="s">
        <v>99</v>
      </c>
      <c r="J73">
        <f>SUMIF(H$68:H$80,"=T",D$68:D$80)</f>
        <v>15</v>
      </c>
    </row>
    <row r="74" spans="1:12" x14ac:dyDescent="0.3">
      <c r="B74" s="63">
        <f>B71+TIME(0,$D71,0)</f>
        <v>0.44444444444444442</v>
      </c>
      <c r="C74" s="63">
        <f>C71+TIME(0,$D71,0)</f>
        <v>0.52777777777777768</v>
      </c>
      <c r="D74" s="44">
        <v>30</v>
      </c>
      <c r="E74" s="47" t="s">
        <v>93</v>
      </c>
      <c r="H74" t="s">
        <v>101</v>
      </c>
      <c r="I74" t="s">
        <v>100</v>
      </c>
      <c r="J74">
        <f>SUMIF(H$68:H$80,"=A",D$68:D$80)</f>
        <v>45</v>
      </c>
    </row>
    <row r="75" spans="1:12" x14ac:dyDescent="0.3">
      <c r="B75" s="63">
        <f>B74+TIME(0,$D74,0)</f>
        <v>0.46527777777777773</v>
      </c>
      <c r="C75" s="63">
        <f>C74+TIME(0,$D74,0)</f>
        <v>0.54861111111111105</v>
      </c>
      <c r="D75" s="1">
        <v>20</v>
      </c>
      <c r="E75" s="47" t="s">
        <v>57</v>
      </c>
      <c r="H75" t="s">
        <v>101</v>
      </c>
    </row>
    <row r="76" spans="1:12" x14ac:dyDescent="0.3">
      <c r="B76" s="62"/>
      <c r="C76" s="64"/>
      <c r="D76" s="11"/>
      <c r="E76" s="4"/>
    </row>
    <row r="77" spans="1:12" x14ac:dyDescent="0.3">
      <c r="B77" s="62"/>
      <c r="C77" s="65"/>
      <c r="D77" s="14"/>
      <c r="E77" s="4" t="s">
        <v>11</v>
      </c>
    </row>
    <row r="78" spans="1:12" x14ac:dyDescent="0.3">
      <c r="B78" s="63">
        <f>B75+TIME(0,$D75,0)</f>
        <v>0.47916666666666663</v>
      </c>
      <c r="C78" s="63">
        <f>C75+TIME(0,$D75,0)</f>
        <v>0.56249999999999989</v>
      </c>
      <c r="D78" s="58">
        <v>10</v>
      </c>
      <c r="E78" s="39" t="s">
        <v>12</v>
      </c>
      <c r="H78" t="s">
        <v>100</v>
      </c>
    </row>
    <row r="79" spans="1:12" x14ac:dyDescent="0.3">
      <c r="B79" s="63">
        <f>B78+TIME(0,$D78,0)</f>
        <v>0.48611111111111105</v>
      </c>
      <c r="C79" s="63">
        <f>C78+TIME(0,$D78,0)</f>
        <v>0.56944444444444431</v>
      </c>
      <c r="D79" s="1">
        <v>5</v>
      </c>
      <c r="E79" s="40" t="s">
        <v>13</v>
      </c>
      <c r="H79" t="s">
        <v>100</v>
      </c>
    </row>
    <row r="80" spans="1:12" x14ac:dyDescent="0.3">
      <c r="B80" s="63">
        <f>B79+TIME(0,$D79,0)</f>
        <v>0.48958333333333326</v>
      </c>
      <c r="C80" s="63">
        <f>C79+TIME(0,$D79,0)</f>
        <v>0.57291666666666652</v>
      </c>
      <c r="D80" s="1">
        <v>5</v>
      </c>
      <c r="E80" s="54" t="s">
        <v>84</v>
      </c>
      <c r="H80" t="s">
        <v>100</v>
      </c>
    </row>
    <row r="81" spans="1:6" hidden="1" x14ac:dyDescent="0.3">
      <c r="C81" s="68" t="s">
        <v>14</v>
      </c>
      <c r="D81" s="10">
        <f>SUM(D68:D80)</f>
        <v>110</v>
      </c>
    </row>
    <row r="83" spans="1:6" x14ac:dyDescent="0.3">
      <c r="C83" s="6"/>
      <c r="D83" s="164" t="s">
        <v>88</v>
      </c>
      <c r="E83" s="164"/>
    </row>
    <row r="84" spans="1:6" x14ac:dyDescent="0.3">
      <c r="C84" s="6"/>
      <c r="D84" s="4"/>
      <c r="E84" s="4"/>
    </row>
    <row r="85" spans="1:6" ht="15" customHeight="1" x14ac:dyDescent="0.5">
      <c r="C85" s="87"/>
      <c r="D85" s="88" t="s">
        <v>66</v>
      </c>
      <c r="E85" s="4"/>
    </row>
    <row r="86" spans="1:6" s="86" customFormat="1" x14ac:dyDescent="0.3">
      <c r="B86" s="14"/>
      <c r="C86" s="14"/>
    </row>
    <row r="87" spans="1:6" x14ac:dyDescent="0.3">
      <c r="A87" t="s">
        <v>73</v>
      </c>
    </row>
    <row r="89" spans="1:6" ht="14.4" customHeight="1" x14ac:dyDescent="0.3"/>
    <row r="90" spans="1:6" ht="14.4" customHeight="1" x14ac:dyDescent="0.3">
      <c r="B90" s="162">
        <v>1</v>
      </c>
      <c r="C90" s="162"/>
      <c r="E90" s="2" t="s">
        <v>0</v>
      </c>
      <c r="F90" s="6"/>
    </row>
    <row r="91" spans="1:6" ht="14.4" customHeight="1" x14ac:dyDescent="0.3">
      <c r="B91" s="162"/>
      <c r="C91" s="162"/>
      <c r="E91" s="8" t="s">
        <v>1</v>
      </c>
      <c r="F91" s="6"/>
    </row>
    <row r="92" spans="1:6" x14ac:dyDescent="0.3">
      <c r="B92" s="162"/>
      <c r="C92" s="162"/>
      <c r="D92" s="69"/>
      <c r="E92" s="24" t="s">
        <v>2</v>
      </c>
    </row>
    <row r="94" spans="1:6" x14ac:dyDescent="0.3">
      <c r="E94" s="10" t="s">
        <v>3</v>
      </c>
    </row>
    <row r="95" spans="1:6" x14ac:dyDescent="0.3">
      <c r="B95" s="163" t="s">
        <v>4</v>
      </c>
      <c r="C95" s="163"/>
      <c r="D95" s="53" t="s">
        <v>5</v>
      </c>
      <c r="E95" s="13" t="s">
        <v>6</v>
      </c>
    </row>
    <row r="96" spans="1:6" x14ac:dyDescent="0.3">
      <c r="B96" s="59">
        <v>0.41666666666666669</v>
      </c>
      <c r="C96" s="59">
        <v>0.5</v>
      </c>
      <c r="D96" s="1">
        <v>10</v>
      </c>
      <c r="E96" s="54" t="s">
        <v>7</v>
      </c>
    </row>
    <row r="97" spans="2:5" x14ac:dyDescent="0.3">
      <c r="B97" s="59">
        <v>0.43055555555555558</v>
      </c>
      <c r="C97" s="59">
        <v>0.52083333333333337</v>
      </c>
      <c r="D97" s="1">
        <v>20</v>
      </c>
      <c r="E97" s="54" t="s">
        <v>77</v>
      </c>
    </row>
    <row r="98" spans="2:5" x14ac:dyDescent="0.3">
      <c r="B98" s="59">
        <v>0.4375</v>
      </c>
      <c r="C98" s="59">
        <v>0.52777777777777779</v>
      </c>
      <c r="D98" s="1">
        <v>10</v>
      </c>
      <c r="E98" s="54" t="s">
        <v>78</v>
      </c>
    </row>
    <row r="99" spans="2:5" x14ac:dyDescent="0.3">
      <c r="B99" s="59">
        <v>0.4513888888888889</v>
      </c>
      <c r="C99" s="61">
        <v>4.1666666666666664E-2</v>
      </c>
      <c r="D99" s="43">
        <v>5</v>
      </c>
      <c r="E99" s="42" t="s">
        <v>8</v>
      </c>
    </row>
    <row r="100" spans="2:5" x14ac:dyDescent="0.3">
      <c r="B100" s="62"/>
      <c r="C100" s="62"/>
      <c r="D100" s="10"/>
      <c r="E100" s="45"/>
    </row>
    <row r="101" spans="2:5" x14ac:dyDescent="0.3">
      <c r="B101" s="62"/>
      <c r="C101" s="62"/>
      <c r="D101" s="10"/>
      <c r="E101" s="46" t="s">
        <v>9</v>
      </c>
    </row>
    <row r="102" spans="2:5" x14ac:dyDescent="0.3">
      <c r="B102" s="63">
        <v>0.4548611111111111</v>
      </c>
      <c r="C102" s="63">
        <v>4.5138888888888888E-2</v>
      </c>
      <c r="D102" s="44">
        <v>30</v>
      </c>
      <c r="E102" s="47" t="s">
        <v>10</v>
      </c>
    </row>
    <row r="103" spans="2:5" x14ac:dyDescent="0.3">
      <c r="B103" s="63">
        <v>0.47569444444444442</v>
      </c>
      <c r="C103" s="59">
        <v>6.5972222222222224E-2</v>
      </c>
      <c r="D103" s="1">
        <v>20</v>
      </c>
      <c r="E103" s="47" t="s">
        <v>57</v>
      </c>
    </row>
    <row r="104" spans="2:5" x14ac:dyDescent="0.3">
      <c r="B104" s="62"/>
      <c r="C104" s="64"/>
      <c r="D104" s="11"/>
      <c r="E104" s="4"/>
    </row>
    <row r="105" spans="2:5" x14ac:dyDescent="0.3">
      <c r="B105" s="62"/>
      <c r="C105" s="65"/>
      <c r="D105" s="14"/>
      <c r="E105" s="4" t="s">
        <v>11</v>
      </c>
    </row>
    <row r="106" spans="2:5" x14ac:dyDescent="0.3">
      <c r="B106" s="63">
        <v>0.48958333333333331</v>
      </c>
      <c r="C106" s="59">
        <v>7.9861111111111105E-2</v>
      </c>
      <c r="D106" s="58">
        <v>10</v>
      </c>
      <c r="E106" s="39" t="s">
        <v>12</v>
      </c>
    </row>
    <row r="107" spans="2:5" x14ac:dyDescent="0.3">
      <c r="B107" s="63">
        <v>0.49652777777777773</v>
      </c>
      <c r="C107" s="59">
        <v>8.6805555555555566E-2</v>
      </c>
      <c r="D107" s="1">
        <v>5</v>
      </c>
      <c r="E107" s="40" t="s">
        <v>13</v>
      </c>
    </row>
    <row r="108" spans="2:5" x14ac:dyDescent="0.3">
      <c r="C108" s="68" t="s">
        <v>14</v>
      </c>
      <c r="D108" s="10">
        <f>SUM(D96:D107)</f>
        <v>110</v>
      </c>
    </row>
    <row r="110" spans="2:5" x14ac:dyDescent="0.3">
      <c r="C110" s="6"/>
      <c r="D110" s="164" t="s">
        <v>24</v>
      </c>
      <c r="E110" s="164"/>
    </row>
    <row r="111" spans="2:5" x14ac:dyDescent="0.3">
      <c r="C111" s="6"/>
      <c r="D111" s="4"/>
      <c r="E111" s="4"/>
    </row>
    <row r="112" spans="2:5" ht="25.8" x14ac:dyDescent="0.5">
      <c r="C112" s="87"/>
      <c r="D112" s="88" t="s">
        <v>66</v>
      </c>
      <c r="E112" s="4"/>
    </row>
  </sheetData>
  <mergeCells count="11">
    <mergeCell ref="B2:C4"/>
    <mergeCell ref="B6:C6"/>
    <mergeCell ref="D110:E110"/>
    <mergeCell ref="D83:E83"/>
    <mergeCell ref="B67:C67"/>
    <mergeCell ref="D52:E52"/>
    <mergeCell ref="B26:C28"/>
    <mergeCell ref="B31:C31"/>
    <mergeCell ref="B62:C64"/>
    <mergeCell ref="B90:C92"/>
    <mergeCell ref="B95:C95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03"/>
  <sheetViews>
    <sheetView showGridLines="0" zoomScale="95" zoomScaleNormal="95" workbookViewId="0">
      <selection activeCell="I18" sqref="I18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6" width="27.33203125" customWidth="1"/>
    <col min="7" max="8" width="6.5546875" style="10" customWidth="1"/>
    <col min="9" max="9" width="14.33203125" customWidth="1"/>
    <col min="10" max="10" width="36.6640625" bestFit="1" customWidth="1"/>
    <col min="11" max="11" width="3.33203125" customWidth="1"/>
    <col min="14" max="14" width="14.109375" customWidth="1"/>
    <col min="15" max="15" width="36.6640625" bestFit="1" customWidth="1"/>
  </cols>
  <sheetData>
    <row r="1" spans="1:10" x14ac:dyDescent="0.3">
      <c r="A1" t="s">
        <v>150</v>
      </c>
      <c r="G1"/>
      <c r="H1"/>
    </row>
    <row r="2" spans="1:10" x14ac:dyDescent="0.3">
      <c r="A2" s="70"/>
      <c r="B2" s="162">
        <v>2</v>
      </c>
      <c r="C2" s="162"/>
      <c r="E2" s="134" t="s">
        <v>137</v>
      </c>
      <c r="G2"/>
      <c r="H2"/>
    </row>
    <row r="3" spans="1:10" x14ac:dyDescent="0.3">
      <c r="A3" s="70"/>
      <c r="B3" s="162"/>
      <c r="C3" s="162"/>
      <c r="E3" s="135" t="s">
        <v>129</v>
      </c>
      <c r="G3"/>
      <c r="H3"/>
    </row>
    <row r="4" spans="1:10" x14ac:dyDescent="0.3">
      <c r="A4" s="71"/>
      <c r="B4" s="162"/>
      <c r="C4" s="162"/>
      <c r="D4" s="69"/>
      <c r="E4" s="69"/>
      <c r="G4"/>
      <c r="H4"/>
    </row>
    <row r="5" spans="1:10" x14ac:dyDescent="0.3">
      <c r="E5" s="10"/>
      <c r="G5"/>
      <c r="H5" t="s">
        <v>98</v>
      </c>
    </row>
    <row r="6" spans="1:10" x14ac:dyDescent="0.3">
      <c r="B6" s="163" t="s">
        <v>4</v>
      </c>
      <c r="C6" s="163"/>
      <c r="D6" s="53" t="s">
        <v>5</v>
      </c>
      <c r="E6" s="169" t="s">
        <v>6</v>
      </c>
      <c r="F6" s="165"/>
      <c r="G6"/>
      <c r="H6"/>
    </row>
    <row r="7" spans="1:10" x14ac:dyDescent="0.3">
      <c r="B7" s="59">
        <v>0.41666666666666669</v>
      </c>
      <c r="C7" s="59">
        <v>0.5</v>
      </c>
      <c r="D7" s="58">
        <v>10</v>
      </c>
      <c r="E7" s="166" t="s">
        <v>139</v>
      </c>
      <c r="F7" s="167"/>
      <c r="G7"/>
      <c r="H7" t="s">
        <v>100</v>
      </c>
      <c r="I7" t="s">
        <v>101</v>
      </c>
      <c r="J7">
        <f>SUMIF(H$7:H$13,"=p",D$7:D$13)</f>
        <v>75</v>
      </c>
    </row>
    <row r="8" spans="1:10" x14ac:dyDescent="0.3">
      <c r="A8" s="79"/>
      <c r="B8" s="104">
        <f>B7+TIME(0,D7,0)</f>
        <v>0.4236111111111111</v>
      </c>
      <c r="C8" s="104">
        <f>C7+TIME(0,D7,0)</f>
        <v>0.50694444444444442</v>
      </c>
      <c r="D8" s="111">
        <v>15</v>
      </c>
      <c r="E8" s="168" t="s">
        <v>161</v>
      </c>
      <c r="F8" s="168"/>
      <c r="G8"/>
      <c r="H8" t="s">
        <v>101</v>
      </c>
      <c r="I8" t="s">
        <v>99</v>
      </c>
      <c r="J8">
        <f>SUMIF(H$7:H$13,"=t",D$7:D$13)</f>
        <v>0</v>
      </c>
    </row>
    <row r="9" spans="1:10" ht="19.8" customHeight="1" x14ac:dyDescent="0.3">
      <c r="A9" s="79"/>
      <c r="B9" s="104">
        <f t="shared" ref="B9:B13" si="0">B8+TIME(0,D8,0)</f>
        <v>0.43402777777777779</v>
      </c>
      <c r="C9" s="104">
        <f t="shared" ref="C9:C13" si="1">C8+TIME(0,D8,0)</f>
        <v>0.51736111111111105</v>
      </c>
      <c r="D9" s="111">
        <v>15</v>
      </c>
      <c r="E9" s="254" t="s">
        <v>133</v>
      </c>
      <c r="F9" s="255"/>
      <c r="G9"/>
      <c r="H9" t="s">
        <v>101</v>
      </c>
      <c r="I9" s="79" t="s">
        <v>100</v>
      </c>
      <c r="J9">
        <f>SUMIF(H$7:H$13,"=a",D$7:D$13)</f>
        <v>35</v>
      </c>
    </row>
    <row r="10" spans="1:10" s="79" customFormat="1" ht="29.4" customHeight="1" x14ac:dyDescent="0.3">
      <c r="B10" s="104">
        <f>B9+TIME(0,D9,0)</f>
        <v>0.44444444444444448</v>
      </c>
      <c r="C10" s="104">
        <f>C9+TIME(0,D9,0)</f>
        <v>0.52777777777777768</v>
      </c>
      <c r="D10" s="133">
        <v>45</v>
      </c>
      <c r="E10" s="256" t="s">
        <v>164</v>
      </c>
      <c r="F10" s="257"/>
      <c r="H10" s="79" t="s">
        <v>101</v>
      </c>
    </row>
    <row r="11" spans="1:10" x14ac:dyDescent="0.3">
      <c r="B11" s="104">
        <f t="shared" si="0"/>
        <v>0.47569444444444448</v>
      </c>
      <c r="C11" s="104">
        <f t="shared" si="1"/>
        <v>0.55902777777777768</v>
      </c>
      <c r="D11" s="148">
        <v>10</v>
      </c>
      <c r="E11" s="170" t="s">
        <v>157</v>
      </c>
      <c r="F11" s="170"/>
      <c r="G11"/>
      <c r="H11" s="79" t="s">
        <v>100</v>
      </c>
      <c r="I11" s="79"/>
      <c r="J11" s="79"/>
    </row>
    <row r="12" spans="1:10" x14ac:dyDescent="0.3">
      <c r="B12" s="104">
        <f t="shared" si="0"/>
        <v>0.4826388888888889</v>
      </c>
      <c r="C12" s="104">
        <f t="shared" si="1"/>
        <v>0.5659722222222221</v>
      </c>
      <c r="D12" s="58">
        <v>10</v>
      </c>
      <c r="E12" s="170" t="s">
        <v>134</v>
      </c>
      <c r="F12" s="170"/>
      <c r="G12"/>
      <c r="H12" s="79" t="s">
        <v>100</v>
      </c>
      <c r="I12" s="79"/>
      <c r="J12" s="79"/>
    </row>
    <row r="13" spans="1:10" x14ac:dyDescent="0.3">
      <c r="B13" s="104">
        <f t="shared" si="0"/>
        <v>0.48958333333333331</v>
      </c>
      <c r="C13" s="104">
        <f t="shared" si="1"/>
        <v>0.57291666666666652</v>
      </c>
      <c r="D13" s="73">
        <v>5</v>
      </c>
      <c r="E13" s="168" t="s">
        <v>95</v>
      </c>
      <c r="F13" s="168"/>
      <c r="G13"/>
      <c r="H13" s="79" t="s">
        <v>100</v>
      </c>
      <c r="I13" s="79"/>
      <c r="J13" s="79"/>
    </row>
    <row r="14" spans="1:10" ht="16.8" hidden="1" customHeight="1" x14ac:dyDescent="0.3">
      <c r="A14" s="10"/>
      <c r="B14" s="68"/>
      <c r="C14" s="68" t="s">
        <v>14</v>
      </c>
      <c r="D14" s="10">
        <f>SUM($D7:$D13)</f>
        <v>110</v>
      </c>
      <c r="G14"/>
      <c r="H14" s="79"/>
      <c r="I14" s="79"/>
      <c r="J14" s="79"/>
    </row>
    <row r="15" spans="1:10" x14ac:dyDescent="0.3">
      <c r="A15" s="10"/>
      <c r="B15" s="68"/>
      <c r="C15" s="68"/>
      <c r="D15" s="10"/>
      <c r="G15"/>
      <c r="H15"/>
    </row>
    <row r="16" spans="1:10" x14ac:dyDescent="0.3">
      <c r="G16"/>
      <c r="H16"/>
    </row>
    <row r="17" spans="1:8" x14ac:dyDescent="0.3">
      <c r="D17" s="88" t="s">
        <v>126</v>
      </c>
      <c r="G17"/>
      <c r="H17"/>
    </row>
    <row r="18" spans="1:8" x14ac:dyDescent="0.3">
      <c r="G18"/>
      <c r="H18"/>
    </row>
    <row r="19" spans="1:8" x14ac:dyDescent="0.3">
      <c r="G19"/>
      <c r="H19"/>
    </row>
    <row r="20" spans="1:8" x14ac:dyDescent="0.3">
      <c r="G20"/>
      <c r="H20"/>
    </row>
    <row r="21" spans="1:8" x14ac:dyDescent="0.3">
      <c r="G21"/>
      <c r="H21"/>
    </row>
    <row r="22" spans="1:8" x14ac:dyDescent="0.3">
      <c r="G22"/>
      <c r="H22"/>
    </row>
    <row r="23" spans="1:8" x14ac:dyDescent="0.3">
      <c r="G23"/>
      <c r="H23"/>
    </row>
    <row r="24" spans="1:8" x14ac:dyDescent="0.3">
      <c r="G24"/>
      <c r="H24"/>
    </row>
    <row r="25" spans="1:8" x14ac:dyDescent="0.3">
      <c r="G25"/>
      <c r="H25"/>
    </row>
    <row r="26" spans="1:8" x14ac:dyDescent="0.3">
      <c r="G26"/>
      <c r="H26"/>
    </row>
    <row r="27" spans="1:8" x14ac:dyDescent="0.3">
      <c r="G27"/>
      <c r="H27"/>
    </row>
    <row r="28" spans="1:8" x14ac:dyDescent="0.3">
      <c r="G28"/>
      <c r="H28"/>
    </row>
    <row r="29" spans="1:8" x14ac:dyDescent="0.3">
      <c r="A29" s="70"/>
      <c r="B29" s="162">
        <v>2</v>
      </c>
      <c r="C29" s="162"/>
      <c r="D29" s="2" t="s">
        <v>86</v>
      </c>
      <c r="E29" s="2"/>
      <c r="F29" s="6"/>
      <c r="G29" s="6"/>
      <c r="H29"/>
    </row>
    <row r="30" spans="1:8" x14ac:dyDescent="0.3">
      <c r="A30" s="70"/>
      <c r="B30" s="162"/>
      <c r="C30" s="162"/>
      <c r="D30" s="8" t="s">
        <v>87</v>
      </c>
      <c r="E30" s="8"/>
      <c r="F30" s="6"/>
      <c r="G30" s="6"/>
      <c r="H30"/>
    </row>
    <row r="31" spans="1:8" x14ac:dyDescent="0.3">
      <c r="A31" s="71"/>
      <c r="B31" s="162"/>
      <c r="C31" s="162"/>
      <c r="D31" s="24" t="s">
        <v>2</v>
      </c>
      <c r="E31" s="24"/>
      <c r="G31"/>
      <c r="H31"/>
    </row>
    <row r="32" spans="1:8" ht="14.4" customHeight="1" x14ac:dyDescent="0.3">
      <c r="A32" t="s">
        <v>112</v>
      </c>
    </row>
    <row r="33" spans="1:19" ht="14.4" customHeight="1" x14ac:dyDescent="0.3">
      <c r="A33" t="s">
        <v>114</v>
      </c>
      <c r="E33" s="10" t="s">
        <v>3</v>
      </c>
      <c r="G33"/>
      <c r="H33"/>
      <c r="Q33" t="s">
        <v>98</v>
      </c>
    </row>
    <row r="34" spans="1:19" ht="14.4" customHeight="1" x14ac:dyDescent="0.3">
      <c r="B34" s="163" t="s">
        <v>4</v>
      </c>
      <c r="C34" s="163"/>
      <c r="D34" s="53" t="s">
        <v>5</v>
      </c>
      <c r="E34" s="126" t="s">
        <v>6</v>
      </c>
      <c r="F34" s="78"/>
      <c r="G34" s="165"/>
      <c r="H34" s="165"/>
      <c r="I34" s="78"/>
      <c r="J34" s="78"/>
      <c r="L34" s="165"/>
      <c r="M34" s="165"/>
      <c r="N34" s="78"/>
      <c r="O34" s="78"/>
    </row>
    <row r="35" spans="1:19" x14ac:dyDescent="0.3">
      <c r="B35" s="59">
        <v>0.41666666666666669</v>
      </c>
      <c r="C35" s="59">
        <v>0.5</v>
      </c>
      <c r="D35" s="58">
        <v>15</v>
      </c>
      <c r="E35" s="116" t="s">
        <v>81</v>
      </c>
      <c r="G35"/>
      <c r="H35"/>
      <c r="Q35" t="s">
        <v>100</v>
      </c>
    </row>
    <row r="36" spans="1:19" x14ac:dyDescent="0.3">
      <c r="B36" s="66">
        <f>B35+TIME(0,$D35,0)</f>
        <v>0.42708333333333337</v>
      </c>
      <c r="C36" s="66">
        <f>C35+TIME(0,$D35,0)</f>
        <v>0.51041666666666663</v>
      </c>
      <c r="D36" s="58">
        <v>5</v>
      </c>
      <c r="E36" s="117" t="s">
        <v>92</v>
      </c>
      <c r="G36"/>
      <c r="H36"/>
      <c r="Q36" t="s">
        <v>100</v>
      </c>
    </row>
    <row r="37" spans="1:19" x14ac:dyDescent="0.3">
      <c r="B37" s="67"/>
      <c r="C37" s="67"/>
      <c r="D37" s="67"/>
      <c r="E37" s="62"/>
      <c r="F37" s="67"/>
      <c r="G37" s="67"/>
      <c r="H37" s="67"/>
      <c r="I37" s="67"/>
      <c r="J37" s="67"/>
      <c r="K37" s="67"/>
      <c r="L37" s="67"/>
      <c r="M37" s="67"/>
      <c r="N37" s="67"/>
      <c r="O37" s="67"/>
    </row>
    <row r="38" spans="1:19" x14ac:dyDescent="0.3">
      <c r="B38" s="86"/>
      <c r="C38" s="86"/>
      <c r="E38" s="46" t="s">
        <v>9</v>
      </c>
      <c r="G38"/>
      <c r="H38"/>
    </row>
    <row r="39" spans="1:19" s="79" customFormat="1" ht="30" customHeight="1" x14ac:dyDescent="0.3">
      <c r="B39" s="104">
        <f>B36+TIME(0,$D36,0)</f>
        <v>0.43055555555555558</v>
      </c>
      <c r="C39" s="104">
        <f>C36+TIME(0,$D36,0)</f>
        <v>0.51388888888888884</v>
      </c>
      <c r="D39" s="111">
        <v>30</v>
      </c>
      <c r="E39" s="118" t="s">
        <v>93</v>
      </c>
      <c r="Q39" s="79" t="s">
        <v>101</v>
      </c>
    </row>
    <row r="40" spans="1:19" s="79" customFormat="1" ht="30" customHeight="1" x14ac:dyDescent="0.3">
      <c r="B40" s="104">
        <f>B39+TIME(0,$D39,0)</f>
        <v>0.4513888888888889</v>
      </c>
      <c r="C40" s="104">
        <f>C39+TIME(0,$D39,0)</f>
        <v>0.53472222222222221</v>
      </c>
      <c r="D40" s="111">
        <v>20</v>
      </c>
      <c r="E40" s="119" t="s">
        <v>123</v>
      </c>
      <c r="Q40" s="79" t="s">
        <v>101</v>
      </c>
    </row>
    <row r="41" spans="1:19" x14ac:dyDescent="0.3">
      <c r="B41" s="120"/>
      <c r="C41" s="120"/>
      <c r="D41" s="107"/>
      <c r="E41" s="115" t="s">
        <v>21</v>
      </c>
      <c r="F41" s="10"/>
      <c r="H41" s="62"/>
      <c r="I41" s="10"/>
      <c r="J41" s="10"/>
      <c r="L41" s="62"/>
      <c r="M41" s="62"/>
      <c r="N41" s="10"/>
      <c r="O41" s="114"/>
      <c r="R41" t="s">
        <v>101</v>
      </c>
      <c r="S41">
        <f>SUMIF(Q$35:Q$47,"=p",D$35:D$47)</f>
        <v>70</v>
      </c>
    </row>
    <row r="42" spans="1:19" x14ac:dyDescent="0.3">
      <c r="B42" s="121">
        <f>B40+TIME(0,$D40,0)</f>
        <v>0.46527777777777779</v>
      </c>
      <c r="C42" s="121">
        <f>C40+TIME(0,$D40,0)</f>
        <v>0.54861111111111105</v>
      </c>
      <c r="D42" s="122">
        <v>20</v>
      </c>
      <c r="E42" s="115" t="s">
        <v>22</v>
      </c>
      <c r="F42" s="10"/>
      <c r="G42" s="62"/>
      <c r="H42" s="62"/>
      <c r="I42" s="10"/>
      <c r="J42" s="10"/>
      <c r="L42" s="62"/>
      <c r="M42" s="62"/>
      <c r="N42" s="10"/>
      <c r="O42" s="10"/>
      <c r="Q42" t="s">
        <v>101</v>
      </c>
      <c r="R42" t="s">
        <v>99</v>
      </c>
      <c r="S42">
        <f>SUMIF(Q$35:Q$47,"=T",D$35:D$47)</f>
        <v>0</v>
      </c>
    </row>
    <row r="43" spans="1:19" x14ac:dyDescent="0.3">
      <c r="B43" s="66"/>
      <c r="C43" s="66"/>
      <c r="D43" s="52"/>
      <c r="E43" s="47" t="s">
        <v>124</v>
      </c>
      <c r="F43" s="10"/>
      <c r="G43" s="62"/>
      <c r="H43" s="62"/>
      <c r="I43" s="10"/>
      <c r="J43" s="10"/>
      <c r="L43" s="62"/>
      <c r="M43" s="62"/>
      <c r="N43" s="10"/>
      <c r="O43" s="10"/>
      <c r="R43" t="s">
        <v>100</v>
      </c>
      <c r="S43">
        <f>SUMIF(Q$35:Q$47,"=A",D$35:D$47)</f>
        <v>40</v>
      </c>
    </row>
    <row r="44" spans="1:19" x14ac:dyDescent="0.3">
      <c r="B44" s="64"/>
      <c r="C44" s="64"/>
      <c r="D44" s="11"/>
      <c r="E44" s="4"/>
      <c r="F44" s="10"/>
      <c r="I44" s="10"/>
      <c r="J44" s="10"/>
    </row>
    <row r="45" spans="1:19" ht="14.4" customHeight="1" x14ac:dyDescent="0.3">
      <c r="B45" s="65"/>
      <c r="C45" s="65"/>
      <c r="D45" s="10"/>
      <c r="E45" s="4" t="s">
        <v>11</v>
      </c>
      <c r="G45"/>
      <c r="H45"/>
      <c r="J45" s="10"/>
    </row>
    <row r="46" spans="1:19" ht="14.4" customHeight="1" x14ac:dyDescent="0.3">
      <c r="B46" s="66">
        <f>B42+TIME(0,D42,0)</f>
        <v>0.47916666666666669</v>
      </c>
      <c r="C46" s="66">
        <f>C42+TIME(0,D42,0)</f>
        <v>0.56249999999999989</v>
      </c>
      <c r="D46" s="74">
        <v>15</v>
      </c>
      <c r="E46" s="116" t="s">
        <v>58</v>
      </c>
      <c r="G46"/>
      <c r="H46"/>
      <c r="Q46" t="s">
        <v>100</v>
      </c>
    </row>
    <row r="47" spans="1:19" x14ac:dyDescent="0.3">
      <c r="B47" s="66">
        <f t="shared" ref="B47:C47" si="2">B46+TIME(0,$D46,0)</f>
        <v>0.48958333333333337</v>
      </c>
      <c r="C47" s="66">
        <f t="shared" si="2"/>
        <v>0.57291666666666652</v>
      </c>
      <c r="D47" s="73">
        <v>5</v>
      </c>
      <c r="E47" s="116" t="s">
        <v>95</v>
      </c>
      <c r="G47"/>
      <c r="H47"/>
      <c r="Q47" t="s">
        <v>100</v>
      </c>
    </row>
    <row r="48" spans="1:19" ht="14.4" hidden="1" customHeight="1" x14ac:dyDescent="0.3">
      <c r="A48" s="10"/>
      <c r="B48" s="68"/>
      <c r="C48" s="68" t="s">
        <v>14</v>
      </c>
      <c r="D48" s="10">
        <f>SUM($D35,D41:D43,$D46:$D47)</f>
        <v>55</v>
      </c>
      <c r="I48" s="10">
        <f>SUM($D35,I41:I43,$D46:$D47)</f>
        <v>35</v>
      </c>
      <c r="N48" s="10">
        <f>SUM($D35,N41:N43,$D46:$D47)</f>
        <v>35</v>
      </c>
    </row>
    <row r="49" spans="1:19" x14ac:dyDescent="0.3">
      <c r="A49" s="10"/>
      <c r="B49" s="68"/>
      <c r="C49" s="68"/>
      <c r="D49" s="10"/>
      <c r="I49" s="10"/>
      <c r="N49" s="10"/>
    </row>
    <row r="50" spans="1:19" x14ac:dyDescent="0.3">
      <c r="D50" s="113" t="s">
        <v>88</v>
      </c>
      <c r="E50" s="113"/>
      <c r="G50"/>
      <c r="H50"/>
    </row>
    <row r="53" spans="1:19" s="86" customFormat="1" x14ac:dyDescent="0.3">
      <c r="B53" s="14"/>
      <c r="C53" s="14"/>
    </row>
    <row r="54" spans="1:19" x14ac:dyDescent="0.3">
      <c r="A54" t="s">
        <v>116</v>
      </c>
    </row>
    <row r="55" spans="1:19" x14ac:dyDescent="0.3">
      <c r="A55" s="70"/>
      <c r="B55" s="162">
        <v>2</v>
      </c>
      <c r="C55" s="162"/>
      <c r="D55" s="2" t="s">
        <v>86</v>
      </c>
      <c r="E55" s="2"/>
      <c r="F55" s="6"/>
      <c r="G55" s="6"/>
      <c r="H55"/>
    </row>
    <row r="56" spans="1:19" x14ac:dyDescent="0.3">
      <c r="A56" s="70"/>
      <c r="B56" s="162"/>
      <c r="C56" s="162"/>
      <c r="D56" s="8" t="s">
        <v>87</v>
      </c>
      <c r="E56" s="8"/>
      <c r="F56" s="6"/>
      <c r="G56" s="6"/>
      <c r="H56"/>
    </row>
    <row r="57" spans="1:19" x14ac:dyDescent="0.3">
      <c r="A57" s="71"/>
      <c r="B57" s="162"/>
      <c r="C57" s="162"/>
      <c r="D57" s="24" t="s">
        <v>2</v>
      </c>
      <c r="E57" s="24"/>
      <c r="G57"/>
      <c r="H57"/>
    </row>
    <row r="58" spans="1:19" ht="14.4" customHeight="1" x14ac:dyDescent="0.3">
      <c r="A58" t="s">
        <v>112</v>
      </c>
    </row>
    <row r="59" spans="1:19" ht="14.4" customHeight="1" x14ac:dyDescent="0.3">
      <c r="A59" t="s">
        <v>114</v>
      </c>
      <c r="E59" s="179" t="s">
        <v>3</v>
      </c>
      <c r="F59" s="179"/>
      <c r="G59" s="179"/>
      <c r="H59" s="179"/>
      <c r="I59" s="179"/>
      <c r="Q59" t="s">
        <v>98</v>
      </c>
    </row>
    <row r="60" spans="1:19" ht="14.4" customHeight="1" x14ac:dyDescent="0.3">
      <c r="B60" s="163" t="s">
        <v>4</v>
      </c>
      <c r="C60" s="163"/>
      <c r="D60" s="53" t="s">
        <v>5</v>
      </c>
      <c r="E60" s="13" t="s">
        <v>6</v>
      </c>
      <c r="F60" s="12"/>
      <c r="G60" s="174" t="s">
        <v>4</v>
      </c>
      <c r="H60" s="175"/>
      <c r="I60" s="13" t="s">
        <v>5</v>
      </c>
      <c r="J60" s="13" t="s">
        <v>6</v>
      </c>
      <c r="L60" s="174" t="s">
        <v>4</v>
      </c>
      <c r="M60" s="175"/>
      <c r="N60" s="13" t="s">
        <v>5</v>
      </c>
      <c r="O60" s="13" t="s">
        <v>6</v>
      </c>
    </row>
    <row r="61" spans="1:19" x14ac:dyDescent="0.3">
      <c r="B61" s="59">
        <v>0.41666666666666669</v>
      </c>
      <c r="C61" s="59">
        <v>0.5</v>
      </c>
      <c r="D61" s="58">
        <v>15</v>
      </c>
      <c r="E61" s="176" t="s">
        <v>81</v>
      </c>
      <c r="F61" s="177"/>
      <c r="G61" s="177"/>
      <c r="H61" s="177"/>
      <c r="I61" s="177"/>
      <c r="J61" s="177"/>
      <c r="K61" s="177"/>
      <c r="L61" s="177"/>
      <c r="M61" s="177"/>
      <c r="N61" s="177"/>
      <c r="O61" s="178"/>
      <c r="Q61" t="s">
        <v>100</v>
      </c>
    </row>
    <row r="62" spans="1:19" x14ac:dyDescent="0.3">
      <c r="C62" s="11"/>
      <c r="D62" s="11"/>
      <c r="E62" s="4"/>
      <c r="F62" s="4"/>
      <c r="G62" s="4"/>
      <c r="H62" s="4"/>
      <c r="I62" s="4"/>
      <c r="J62" s="4"/>
      <c r="M62" s="67"/>
      <c r="N62" s="67"/>
    </row>
    <row r="63" spans="1:19" s="23" customFormat="1" ht="15.6" customHeight="1" x14ac:dyDescent="0.3">
      <c r="B63" s="10"/>
      <c r="C63" s="10"/>
      <c r="D63" s="10"/>
      <c r="E63" s="179" t="s">
        <v>9</v>
      </c>
      <c r="F63" s="179"/>
      <c r="G63" s="179"/>
      <c r="H63" s="179"/>
      <c r="I63" s="179"/>
      <c r="J63" s="4"/>
      <c r="K63"/>
      <c r="L63"/>
      <c r="M63" s="67"/>
      <c r="N63" s="67"/>
      <c r="O63"/>
      <c r="Q63"/>
      <c r="R63"/>
      <c r="S63"/>
    </row>
    <row r="64" spans="1:19" ht="15.6" x14ac:dyDescent="0.3">
      <c r="B64" s="180" t="s">
        <v>16</v>
      </c>
      <c r="C64" s="180"/>
      <c r="D64" s="180"/>
      <c r="E64" s="180"/>
      <c r="F64" s="22"/>
      <c r="G64" s="180" t="s">
        <v>17</v>
      </c>
      <c r="H64" s="180"/>
      <c r="I64" s="180"/>
      <c r="J64" s="180"/>
      <c r="K64" s="23"/>
      <c r="L64" s="180" t="s">
        <v>53</v>
      </c>
      <c r="M64" s="180"/>
      <c r="N64" s="180"/>
      <c r="O64" s="180"/>
    </row>
    <row r="65" spans="1:19" x14ac:dyDescent="0.3">
      <c r="B65" s="66">
        <f>B61+TIME(0,$D61,0)</f>
        <v>0.42708333333333337</v>
      </c>
      <c r="C65" s="66">
        <f>C61+TIME(0,$D61,0)</f>
        <v>0.51041666666666663</v>
      </c>
      <c r="D65" s="52">
        <v>20</v>
      </c>
      <c r="E65" s="47" t="s">
        <v>18</v>
      </c>
      <c r="F65" s="4"/>
      <c r="G65" s="66">
        <f>B61+TIME(0,$D61,0)</f>
        <v>0.42708333333333337</v>
      </c>
      <c r="H65" s="66">
        <f>C61+TIME(0,$D61,0)</f>
        <v>0.51041666666666663</v>
      </c>
      <c r="I65" s="58">
        <v>20</v>
      </c>
      <c r="J65" s="47" t="s">
        <v>18</v>
      </c>
      <c r="L65" s="66">
        <f>B61+TIME(0,$D61,0)</f>
        <v>0.42708333333333337</v>
      </c>
      <c r="M65" s="66">
        <f>C61+TIME(0,$D61,0)</f>
        <v>0.51041666666666663</v>
      </c>
      <c r="N65" s="58">
        <v>30</v>
      </c>
      <c r="O65" s="49" t="s">
        <v>20</v>
      </c>
      <c r="Q65" t="s">
        <v>101</v>
      </c>
      <c r="R65" t="s">
        <v>101</v>
      </c>
      <c r="S65">
        <f>SUMIF(Q$61:Q$73,"=p",D$61:D$73)</f>
        <v>35</v>
      </c>
    </row>
    <row r="66" spans="1:19" x14ac:dyDescent="0.3">
      <c r="B66" s="66">
        <f>B65+TIME(0,$D65,0)</f>
        <v>0.44097222222222227</v>
      </c>
      <c r="C66" s="66">
        <f>C65+TIME(0,$D65,0)</f>
        <v>0.52430555555555547</v>
      </c>
      <c r="D66" s="1">
        <v>5</v>
      </c>
      <c r="E66" s="25" t="s">
        <v>21</v>
      </c>
      <c r="F66" s="4"/>
      <c r="G66" s="66">
        <f>G65+TIME(0,$I65,0)</f>
        <v>0.44097222222222227</v>
      </c>
      <c r="H66" s="66">
        <f>H65+TIME(0,$I65,0)</f>
        <v>0.52430555555555547</v>
      </c>
      <c r="I66" s="58">
        <v>15</v>
      </c>
      <c r="J66" s="25" t="s">
        <v>89</v>
      </c>
      <c r="L66" s="66">
        <f>L65+TIME(0,$N65,0)</f>
        <v>0.44791666666666669</v>
      </c>
      <c r="M66" s="66">
        <f>M65+TIME(0,$N65,0)</f>
        <v>0.53125</v>
      </c>
      <c r="N66" s="58">
        <v>15</v>
      </c>
      <c r="O66" s="25" t="s">
        <v>18</v>
      </c>
      <c r="Q66" t="s">
        <v>101</v>
      </c>
      <c r="R66" t="s">
        <v>99</v>
      </c>
      <c r="S66">
        <f>SUMIF(Q$61:Q$73,"=T",D$61:D$73)</f>
        <v>35</v>
      </c>
    </row>
    <row r="67" spans="1:19" x14ac:dyDescent="0.3">
      <c r="B67" s="66">
        <f t="shared" ref="B67:B73" si="3">B66+TIME(0,$D66,0)</f>
        <v>0.44444444444444448</v>
      </c>
      <c r="C67" s="66">
        <f t="shared" ref="C67:C73" si="4">C66+TIME(0,$D66,0)</f>
        <v>0.52777777777777768</v>
      </c>
      <c r="D67" s="1">
        <v>10</v>
      </c>
      <c r="E67" s="48" t="s">
        <v>22</v>
      </c>
      <c r="F67" s="4"/>
      <c r="G67" s="66">
        <f t="shared" ref="G67:G69" si="5">G66+TIME(0,$I66,0)</f>
        <v>0.45138888888888895</v>
      </c>
      <c r="H67" s="66">
        <f t="shared" ref="H67:H69" si="6">H66+TIME(0,$I66,0)</f>
        <v>0.5347222222222221</v>
      </c>
      <c r="I67" s="58">
        <v>20</v>
      </c>
      <c r="J67" s="25" t="s">
        <v>90</v>
      </c>
      <c r="L67" s="66">
        <f t="shared" ref="L67:L69" si="7">L66+TIME(0,$N66,0)</f>
        <v>0.45833333333333337</v>
      </c>
      <c r="M67" s="66">
        <f t="shared" ref="M67:M69" si="8">M66+TIME(0,$N66,0)</f>
        <v>0.54166666666666663</v>
      </c>
      <c r="N67" s="58">
        <v>5</v>
      </c>
      <c r="O67" s="25" t="s">
        <v>21</v>
      </c>
      <c r="Q67" t="s">
        <v>101</v>
      </c>
      <c r="R67" t="s">
        <v>100</v>
      </c>
      <c r="S67">
        <f>SUMIF(Q$61:Q$73,"=A",D$61:D$73)</f>
        <v>40</v>
      </c>
    </row>
    <row r="68" spans="1:19" x14ac:dyDescent="0.3">
      <c r="B68" s="66">
        <f t="shared" si="3"/>
        <v>0.4513888888888889</v>
      </c>
      <c r="C68" s="66">
        <f t="shared" si="4"/>
        <v>0.5347222222222221</v>
      </c>
      <c r="D68" s="1">
        <v>15</v>
      </c>
      <c r="E68" s="25" t="s">
        <v>89</v>
      </c>
      <c r="F68" s="4"/>
      <c r="G68" s="66">
        <f t="shared" si="5"/>
        <v>0.46527777777777785</v>
      </c>
      <c r="H68" s="66">
        <f t="shared" si="6"/>
        <v>0.54861111111111094</v>
      </c>
      <c r="I68" s="58">
        <v>5</v>
      </c>
      <c r="J68" s="25" t="s">
        <v>21</v>
      </c>
      <c r="L68" s="66">
        <f t="shared" si="7"/>
        <v>0.46180555555555558</v>
      </c>
      <c r="M68" s="66">
        <f t="shared" si="8"/>
        <v>0.54513888888888884</v>
      </c>
      <c r="N68" s="58">
        <v>5</v>
      </c>
      <c r="O68" s="48" t="s">
        <v>22</v>
      </c>
      <c r="Q68" t="s">
        <v>99</v>
      </c>
    </row>
    <row r="69" spans="1:19" x14ac:dyDescent="0.3">
      <c r="B69" s="66">
        <f t="shared" si="3"/>
        <v>0.46180555555555558</v>
      </c>
      <c r="C69" s="66">
        <f t="shared" si="4"/>
        <v>0.54513888888888873</v>
      </c>
      <c r="D69" s="1">
        <v>20</v>
      </c>
      <c r="E69" s="25" t="s">
        <v>90</v>
      </c>
      <c r="F69" s="4"/>
      <c r="G69" s="66">
        <f t="shared" si="5"/>
        <v>0.46875000000000006</v>
      </c>
      <c r="H69" s="66">
        <f t="shared" si="6"/>
        <v>0.55208333333333315</v>
      </c>
      <c r="I69" s="58">
        <v>10</v>
      </c>
      <c r="J69" s="48" t="s">
        <v>22</v>
      </c>
      <c r="L69" s="66">
        <f t="shared" si="7"/>
        <v>0.46527777777777779</v>
      </c>
      <c r="M69" s="66">
        <f t="shared" si="8"/>
        <v>0.54861111111111105</v>
      </c>
      <c r="N69" s="58">
        <v>15</v>
      </c>
      <c r="O69" s="25" t="s">
        <v>89</v>
      </c>
      <c r="Q69" t="s">
        <v>99</v>
      </c>
    </row>
    <row r="70" spans="1:19" x14ac:dyDescent="0.3">
      <c r="B70" s="64"/>
      <c r="C70" s="64"/>
      <c r="D70" s="11"/>
      <c r="E70" s="4"/>
      <c r="F70" s="4"/>
      <c r="G70" s="4"/>
      <c r="H70" s="7"/>
      <c r="I70" s="7"/>
      <c r="J70" s="7"/>
    </row>
    <row r="71" spans="1:19" ht="14.4" customHeight="1" x14ac:dyDescent="0.3">
      <c r="B71" s="65"/>
      <c r="C71" s="65"/>
      <c r="D71" s="10"/>
      <c r="E71" s="181" t="s">
        <v>11</v>
      </c>
      <c r="F71" s="181"/>
      <c r="G71" s="181"/>
      <c r="H71" s="181"/>
      <c r="I71" s="181"/>
      <c r="J71" s="4"/>
    </row>
    <row r="72" spans="1:19" ht="14.4" customHeight="1" x14ac:dyDescent="0.3">
      <c r="B72" s="66">
        <f>B69+TIME(0,$D69,0)</f>
        <v>0.47569444444444448</v>
      </c>
      <c r="C72" s="66">
        <f>C69+TIME(0,$D69,0)</f>
        <v>0.55902777777777757</v>
      </c>
      <c r="D72" s="74">
        <v>20</v>
      </c>
      <c r="E72" s="182" t="s">
        <v>58</v>
      </c>
      <c r="F72" s="182"/>
      <c r="G72" s="182"/>
      <c r="H72" s="182"/>
      <c r="I72" s="182"/>
      <c r="J72" s="182"/>
      <c r="K72" s="182"/>
      <c r="L72" s="182"/>
      <c r="M72" s="182"/>
      <c r="N72" s="182"/>
      <c r="O72" s="182"/>
      <c r="Q72" t="s">
        <v>100</v>
      </c>
    </row>
    <row r="73" spans="1:19" x14ac:dyDescent="0.3">
      <c r="B73" s="66">
        <f t="shared" si="3"/>
        <v>0.48958333333333337</v>
      </c>
      <c r="C73" s="66">
        <f t="shared" si="4"/>
        <v>0.57291666666666641</v>
      </c>
      <c r="D73" s="73">
        <v>5</v>
      </c>
      <c r="E73" s="176" t="s">
        <v>95</v>
      </c>
      <c r="F73" s="177"/>
      <c r="G73" s="177"/>
      <c r="H73" s="177"/>
      <c r="I73" s="177"/>
      <c r="J73" s="177"/>
      <c r="K73" s="177"/>
      <c r="L73" s="177"/>
      <c r="M73" s="177"/>
      <c r="N73" s="177"/>
      <c r="O73" s="178"/>
      <c r="Q73" t="s">
        <v>100</v>
      </c>
    </row>
    <row r="74" spans="1:19" hidden="1" x14ac:dyDescent="0.3">
      <c r="A74" s="10"/>
      <c r="B74" s="68"/>
      <c r="C74" s="68" t="s">
        <v>14</v>
      </c>
      <c r="D74" s="10">
        <f>SUM($D61,D65:D69,$D72:$D73)</f>
        <v>110</v>
      </c>
      <c r="I74" s="10">
        <f>SUM($D61,I65:I69,$D72:$D73)</f>
        <v>110</v>
      </c>
      <c r="N74" s="10">
        <f>SUM($D61,N65:N69,$D72:$D73)</f>
        <v>110</v>
      </c>
    </row>
    <row r="75" spans="1:19" x14ac:dyDescent="0.3">
      <c r="A75" s="10"/>
      <c r="B75" s="68"/>
      <c r="C75" s="68"/>
      <c r="D75" s="10"/>
      <c r="I75" s="10"/>
      <c r="N75" s="10"/>
    </row>
    <row r="76" spans="1:19" x14ac:dyDescent="0.3">
      <c r="D76" s="164" t="s">
        <v>88</v>
      </c>
      <c r="E76" s="164"/>
      <c r="F76" s="164"/>
      <c r="G76" s="164"/>
      <c r="H76" s="164"/>
      <c r="I76" s="164"/>
      <c r="J76" s="164"/>
    </row>
    <row r="78" spans="1:19" x14ac:dyDescent="0.3">
      <c r="E78" t="s">
        <v>25</v>
      </c>
    </row>
    <row r="79" spans="1:19" x14ac:dyDescent="0.3">
      <c r="E79" t="s">
        <v>26</v>
      </c>
    </row>
    <row r="81" spans="1:15" s="86" customFormat="1" x14ac:dyDescent="0.3">
      <c r="B81" s="14"/>
      <c r="C81" s="14"/>
      <c r="G81" s="14"/>
      <c r="H81" s="14"/>
    </row>
    <row r="82" spans="1:15" x14ac:dyDescent="0.3">
      <c r="A82" t="s">
        <v>73</v>
      </c>
    </row>
    <row r="83" spans="1:15" x14ac:dyDescent="0.3">
      <c r="A83" s="10"/>
      <c r="C83"/>
      <c r="F83" s="10"/>
      <c r="H83"/>
    </row>
    <row r="85" spans="1:15" x14ac:dyDescent="0.3">
      <c r="B85" s="162">
        <v>2</v>
      </c>
      <c r="C85" s="162"/>
      <c r="D85" s="2" t="s">
        <v>0</v>
      </c>
      <c r="E85" s="2"/>
      <c r="F85" s="6"/>
      <c r="G85" s="6"/>
      <c r="H85"/>
    </row>
    <row r="86" spans="1:15" x14ac:dyDescent="0.3">
      <c r="B86" s="162"/>
      <c r="C86" s="162"/>
      <c r="D86" s="8" t="s">
        <v>1</v>
      </c>
      <c r="E86" s="8"/>
      <c r="F86" s="6"/>
      <c r="G86" s="6"/>
      <c r="H86"/>
    </row>
    <row r="87" spans="1:15" x14ac:dyDescent="0.3">
      <c r="B87" s="162"/>
      <c r="C87" s="162"/>
      <c r="D87" s="24" t="s">
        <v>2</v>
      </c>
      <c r="E87" s="24"/>
      <c r="G87"/>
      <c r="H87"/>
    </row>
    <row r="89" spans="1:15" x14ac:dyDescent="0.3">
      <c r="E89" s="179" t="s">
        <v>3</v>
      </c>
      <c r="F89" s="179"/>
      <c r="G89" s="179"/>
      <c r="H89" s="179"/>
      <c r="I89" s="179"/>
    </row>
    <row r="90" spans="1:15" x14ac:dyDescent="0.3">
      <c r="B90" s="163" t="s">
        <v>4</v>
      </c>
      <c r="C90" s="163"/>
      <c r="D90" s="53" t="s">
        <v>5</v>
      </c>
      <c r="E90" s="13" t="s">
        <v>6</v>
      </c>
      <c r="F90" s="12"/>
      <c r="G90" s="174" t="s">
        <v>4</v>
      </c>
      <c r="H90" s="175"/>
      <c r="I90" s="13" t="s">
        <v>5</v>
      </c>
      <c r="J90" s="13" t="s">
        <v>6</v>
      </c>
      <c r="L90" s="174" t="s">
        <v>4</v>
      </c>
      <c r="M90" s="175"/>
      <c r="N90" s="13" t="s">
        <v>5</v>
      </c>
      <c r="O90" s="13" t="s">
        <v>6</v>
      </c>
    </row>
    <row r="91" spans="1:15" x14ac:dyDescent="0.3">
      <c r="B91" s="9">
        <v>0.4236111111111111</v>
      </c>
      <c r="C91" s="9">
        <v>0.51388888888888895</v>
      </c>
      <c r="D91" s="58">
        <v>30</v>
      </c>
      <c r="E91" s="176" t="s">
        <v>15</v>
      </c>
      <c r="F91" s="177"/>
      <c r="G91" s="177"/>
      <c r="H91" s="177"/>
      <c r="I91" s="177"/>
      <c r="J91" s="177"/>
      <c r="K91" s="177"/>
      <c r="L91" s="177"/>
      <c r="M91" s="177"/>
      <c r="N91" s="177"/>
      <c r="O91" s="178"/>
    </row>
    <row r="92" spans="1:15" x14ac:dyDescent="0.3">
      <c r="C92" s="11"/>
      <c r="D92" s="11"/>
      <c r="E92" s="4"/>
      <c r="F92" s="4"/>
      <c r="G92" s="4"/>
      <c r="H92" s="4"/>
      <c r="I92" s="4"/>
      <c r="J92" s="4"/>
      <c r="M92" s="67"/>
      <c r="N92" s="67"/>
    </row>
    <row r="93" spans="1:15" x14ac:dyDescent="0.3">
      <c r="D93" s="10"/>
      <c r="E93" s="179" t="s">
        <v>9</v>
      </c>
      <c r="F93" s="179"/>
      <c r="G93" s="179"/>
      <c r="H93" s="179"/>
      <c r="I93" s="179"/>
      <c r="J93" s="4"/>
      <c r="M93" s="67"/>
      <c r="N93" s="67"/>
    </row>
    <row r="94" spans="1:15" ht="15.6" x14ac:dyDescent="0.3">
      <c r="B94" s="180" t="s">
        <v>16</v>
      </c>
      <c r="C94" s="180"/>
      <c r="D94" s="180"/>
      <c r="E94" s="180"/>
      <c r="F94" s="22"/>
      <c r="G94" s="180" t="s">
        <v>17</v>
      </c>
      <c r="H94" s="180"/>
      <c r="I94" s="180"/>
      <c r="J94" s="180"/>
      <c r="K94" s="23"/>
      <c r="L94" s="180" t="s">
        <v>53</v>
      </c>
      <c r="M94" s="180"/>
      <c r="N94" s="180"/>
      <c r="O94" s="180"/>
    </row>
    <row r="95" spans="1:15" x14ac:dyDescent="0.3">
      <c r="B95" s="66">
        <v>0.44444444444444442</v>
      </c>
      <c r="C95" s="66">
        <v>0.53472222222222221</v>
      </c>
      <c r="D95" s="52">
        <v>20</v>
      </c>
      <c r="E95" s="47" t="s">
        <v>18</v>
      </c>
      <c r="F95" s="4"/>
      <c r="G95" s="66">
        <v>0.44444444444444442</v>
      </c>
      <c r="H95" s="66">
        <v>0.53472222222222221</v>
      </c>
      <c r="I95" s="58">
        <v>20</v>
      </c>
      <c r="J95" s="47" t="s">
        <v>18</v>
      </c>
      <c r="L95" s="66">
        <v>0.44444444444444442</v>
      </c>
      <c r="M95" s="66">
        <v>0.53472222222222221</v>
      </c>
      <c r="N95" s="58">
        <v>30</v>
      </c>
      <c r="O95" s="49" t="s">
        <v>20</v>
      </c>
    </row>
    <row r="96" spans="1:15" x14ac:dyDescent="0.3">
      <c r="B96" s="66">
        <v>0.45833333333333331</v>
      </c>
      <c r="C96" s="66">
        <v>4.8611111111111112E-2</v>
      </c>
      <c r="D96" s="1">
        <v>5</v>
      </c>
      <c r="E96" s="25" t="s">
        <v>21</v>
      </c>
      <c r="F96" s="4"/>
      <c r="G96" s="9">
        <v>0.45833333333333331</v>
      </c>
      <c r="H96" s="9">
        <v>4.8611111111111112E-2</v>
      </c>
      <c r="I96" s="58">
        <v>20</v>
      </c>
      <c r="J96" s="25" t="s">
        <v>19</v>
      </c>
      <c r="L96" s="9">
        <v>0.46527777777777773</v>
      </c>
      <c r="M96" s="9">
        <v>5.5555555555555552E-2</v>
      </c>
      <c r="N96" s="58">
        <v>15</v>
      </c>
      <c r="O96" s="25" t="s">
        <v>18</v>
      </c>
    </row>
    <row r="97" spans="2:15" x14ac:dyDescent="0.3">
      <c r="B97" s="66">
        <v>0.46180555555555558</v>
      </c>
      <c r="C97" s="66">
        <v>5.2083333333333336E-2</v>
      </c>
      <c r="D97" s="1">
        <v>10</v>
      </c>
      <c r="E97" s="48" t="s">
        <v>22</v>
      </c>
      <c r="F97" s="4"/>
      <c r="G97" s="9">
        <v>0.47222222222222227</v>
      </c>
      <c r="H97" s="9">
        <v>6.25E-2</v>
      </c>
      <c r="I97" s="58">
        <v>5</v>
      </c>
      <c r="J97" s="25" t="s">
        <v>21</v>
      </c>
      <c r="L97" s="9">
        <v>0.47569444444444442</v>
      </c>
      <c r="M97" s="9">
        <v>6.5972222222222224E-2</v>
      </c>
      <c r="N97" s="58">
        <v>5</v>
      </c>
      <c r="O97" s="25" t="s">
        <v>21</v>
      </c>
    </row>
    <row r="98" spans="2:15" x14ac:dyDescent="0.3">
      <c r="B98" s="66">
        <v>0.46875</v>
      </c>
      <c r="C98" s="66">
        <v>5.9027777777777783E-2</v>
      </c>
      <c r="D98" s="1">
        <v>20</v>
      </c>
      <c r="E98" s="25" t="s">
        <v>19</v>
      </c>
      <c r="F98" s="4"/>
      <c r="G98" s="9">
        <v>0.47569444444444442</v>
      </c>
      <c r="H98" s="9">
        <v>6.5972222222222224E-2</v>
      </c>
      <c r="I98" s="58">
        <v>10</v>
      </c>
      <c r="J98" s="48" t="s">
        <v>22</v>
      </c>
      <c r="L98" s="9">
        <v>0.47916666666666669</v>
      </c>
      <c r="M98" s="9">
        <v>6.9444444444444434E-2</v>
      </c>
      <c r="N98" s="58">
        <v>5</v>
      </c>
      <c r="O98" s="48" t="s">
        <v>22</v>
      </c>
    </row>
    <row r="99" spans="2:15" x14ac:dyDescent="0.3">
      <c r="B99" s="62"/>
      <c r="C99" s="62"/>
      <c r="D99" s="11"/>
      <c r="E99" s="4"/>
      <c r="F99" s="4"/>
      <c r="G99" s="4"/>
      <c r="H99" s="7"/>
      <c r="I99" s="7"/>
      <c r="J99" s="7"/>
    </row>
    <row r="100" spans="2:15" x14ac:dyDescent="0.3">
      <c r="B100" s="62"/>
      <c r="C100" s="62"/>
      <c r="D100" s="10"/>
      <c r="E100" s="181" t="s">
        <v>11</v>
      </c>
      <c r="F100" s="181"/>
      <c r="G100" s="181"/>
      <c r="H100" s="181"/>
      <c r="I100" s="181"/>
      <c r="J100" s="4"/>
    </row>
    <row r="101" spans="2:15" x14ac:dyDescent="0.3">
      <c r="B101" s="72">
        <v>0.4826388888888889</v>
      </c>
      <c r="C101" s="72">
        <v>7.2916666666666671E-2</v>
      </c>
      <c r="D101" s="74">
        <v>15</v>
      </c>
      <c r="E101" s="182" t="s">
        <v>58</v>
      </c>
      <c r="F101" s="182"/>
      <c r="G101" s="182"/>
      <c r="H101" s="182"/>
      <c r="I101" s="182"/>
      <c r="J101" s="182"/>
      <c r="K101" s="182"/>
      <c r="L101" s="182"/>
      <c r="M101" s="182"/>
      <c r="N101" s="182"/>
      <c r="O101" s="182"/>
    </row>
    <row r="102" spans="2:15" x14ac:dyDescent="0.3">
      <c r="B102" s="66">
        <v>0.49305555555555558</v>
      </c>
      <c r="C102" s="66">
        <v>8.3333333333333329E-2</v>
      </c>
      <c r="D102" s="73">
        <v>10</v>
      </c>
      <c r="E102" s="171" t="s">
        <v>23</v>
      </c>
      <c r="F102" s="172"/>
      <c r="G102" s="172"/>
      <c r="H102" s="172"/>
      <c r="I102" s="172"/>
      <c r="J102" s="172"/>
      <c r="K102" s="172"/>
      <c r="L102" s="172"/>
      <c r="M102" s="172"/>
      <c r="N102" s="172"/>
      <c r="O102" s="173"/>
    </row>
    <row r="103" spans="2:15" x14ac:dyDescent="0.3">
      <c r="C103" s="68" t="s">
        <v>14</v>
      </c>
      <c r="D103" s="10">
        <f>SUM(D90:D102)</f>
        <v>110</v>
      </c>
      <c r="I103" s="10">
        <f>SUM(I90:I102)+D91+D101+D102</f>
        <v>110</v>
      </c>
      <c r="N103" s="10">
        <f>SUM(N90:N102)+D91+D101+D102</f>
        <v>110</v>
      </c>
    </row>
  </sheetData>
  <mergeCells count="41">
    <mergeCell ref="B55:C57"/>
    <mergeCell ref="E59:I59"/>
    <mergeCell ref="E72:O72"/>
    <mergeCell ref="L90:M90"/>
    <mergeCell ref="E89:I89"/>
    <mergeCell ref="B90:C90"/>
    <mergeCell ref="G90:H90"/>
    <mergeCell ref="E93:I93"/>
    <mergeCell ref="B94:E94"/>
    <mergeCell ref="G94:J94"/>
    <mergeCell ref="L94:O94"/>
    <mergeCell ref="D76:J76"/>
    <mergeCell ref="L34:M34"/>
    <mergeCell ref="E102:O102"/>
    <mergeCell ref="B60:C60"/>
    <mergeCell ref="G60:H60"/>
    <mergeCell ref="L60:M60"/>
    <mergeCell ref="E61:O61"/>
    <mergeCell ref="E63:I63"/>
    <mergeCell ref="B64:E64"/>
    <mergeCell ref="G64:J64"/>
    <mergeCell ref="L64:O64"/>
    <mergeCell ref="E71:I71"/>
    <mergeCell ref="E73:O73"/>
    <mergeCell ref="B85:C87"/>
    <mergeCell ref="E100:I100"/>
    <mergeCell ref="E101:O101"/>
    <mergeCell ref="E91:O91"/>
    <mergeCell ref="B2:C4"/>
    <mergeCell ref="B6:C6"/>
    <mergeCell ref="B29:C31"/>
    <mergeCell ref="B34:C34"/>
    <mergeCell ref="G34:H34"/>
    <mergeCell ref="E7:F7"/>
    <mergeCell ref="E8:F8"/>
    <mergeCell ref="E13:F13"/>
    <mergeCell ref="E10:F10"/>
    <mergeCell ref="E11:F11"/>
    <mergeCell ref="E6:F6"/>
    <mergeCell ref="E12:F12"/>
    <mergeCell ref="E9:F9"/>
  </mergeCells>
  <pageMargins left="0.7" right="0.7" top="0.75" bottom="0.75" header="0.3" footer="0.3"/>
  <pageSetup scale="32" orientation="landscape" r:id="rId1"/>
  <rowBreaks count="1" manualBreakCount="1">
    <brk id="26" max="16383" man="1"/>
  </rowBreaks>
  <colBreaks count="1" manualBreakCount="1">
    <brk id="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88"/>
  <sheetViews>
    <sheetView showGridLines="0" zoomScale="80" zoomScaleNormal="80" workbookViewId="0"/>
  </sheetViews>
  <sheetFormatPr defaultColWidth="8.88671875" defaultRowHeight="14.4" x14ac:dyDescent="0.3"/>
  <cols>
    <col min="1" max="1" width="8.88671875" style="16"/>
    <col min="2" max="2" width="6.6640625" style="15" customWidth="1"/>
    <col min="3" max="3" width="7.7773437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" style="16" customWidth="1"/>
    <col min="16" max="16" width="3.21875" style="16" customWidth="1"/>
    <col min="17" max="18" width="6.6640625" style="16" customWidth="1"/>
    <col min="19" max="19" width="14.33203125" style="16" customWidth="1"/>
    <col min="20" max="20" width="22" style="16" customWidth="1"/>
    <col min="21" max="21" width="3.33203125" style="16" customWidth="1"/>
    <col min="22" max="23" width="6.6640625" style="16" customWidth="1"/>
    <col min="24" max="24" width="14.33203125" style="16" customWidth="1"/>
    <col min="25" max="25" width="22" style="16" customWidth="1"/>
    <col min="26" max="26" width="3.5546875" style="16" customWidth="1"/>
    <col min="27" max="28" width="6.6640625" style="16" customWidth="1"/>
    <col min="29" max="29" width="14.33203125" style="16" customWidth="1"/>
    <col min="30" max="30" width="22" style="16" customWidth="1"/>
    <col min="31" max="31" width="11.109375" style="16" customWidth="1"/>
    <col min="32" max="16384" width="8.88671875" style="16"/>
  </cols>
  <sheetData>
    <row r="1" spans="1:34" customFormat="1" x14ac:dyDescent="0.3">
      <c r="A1" t="s">
        <v>150</v>
      </c>
      <c r="B1" s="10"/>
      <c r="C1" s="10"/>
    </row>
    <row r="2" spans="1:34" customFormat="1" x14ac:dyDescent="0.3">
      <c r="A2" s="16"/>
      <c r="B2" s="194">
        <v>3</v>
      </c>
      <c r="C2" s="194"/>
      <c r="E2" s="134" t="s">
        <v>137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</row>
    <row r="3" spans="1:34" customFormat="1" x14ac:dyDescent="0.3">
      <c r="A3" s="16"/>
      <c r="B3" s="194"/>
      <c r="C3" s="194"/>
      <c r="E3" s="135" t="s">
        <v>129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</row>
    <row r="4" spans="1:34" customFormat="1" x14ac:dyDescent="0.3">
      <c r="A4" s="16"/>
      <c r="B4" s="194"/>
      <c r="C4" s="194"/>
      <c r="D4" s="69"/>
      <c r="E4" s="69"/>
      <c r="F4" s="69"/>
      <c r="G4" s="69"/>
      <c r="H4" s="69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</row>
    <row r="5" spans="1:34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t="s">
        <v>98</v>
      </c>
      <c r="AG5" s="16"/>
      <c r="AH5" s="16"/>
    </row>
    <row r="6" spans="1:34" customFormat="1" ht="28.8" customHeight="1" x14ac:dyDescent="0.3">
      <c r="A6" s="16"/>
      <c r="B6" s="195" t="s">
        <v>4</v>
      </c>
      <c r="C6" s="196"/>
      <c r="D6" s="55" t="s">
        <v>5</v>
      </c>
      <c r="E6" s="55" t="s">
        <v>6</v>
      </c>
      <c r="F6" s="19"/>
      <c r="G6" s="197" t="s">
        <v>4</v>
      </c>
      <c r="H6" s="197"/>
      <c r="I6" s="55" t="s">
        <v>5</v>
      </c>
      <c r="J6" s="55" t="s">
        <v>6</v>
      </c>
      <c r="K6" s="16"/>
      <c r="L6" s="195" t="s">
        <v>4</v>
      </c>
      <c r="M6" s="196"/>
      <c r="N6" s="89" t="s">
        <v>5</v>
      </c>
      <c r="O6" s="89" t="s">
        <v>6</v>
      </c>
      <c r="P6" s="153"/>
      <c r="Q6" s="198"/>
      <c r="R6" s="198"/>
      <c r="S6" s="77"/>
      <c r="T6" s="77"/>
      <c r="U6" s="16"/>
      <c r="V6" s="198"/>
      <c r="W6" s="198"/>
      <c r="X6" s="77"/>
      <c r="Y6" s="77"/>
      <c r="Z6" s="77"/>
      <c r="AA6" s="198"/>
      <c r="AB6" s="198"/>
      <c r="AC6" s="77"/>
      <c r="AD6" s="77"/>
      <c r="AE6" s="77"/>
    </row>
    <row r="7" spans="1:34" customFormat="1" x14ac:dyDescent="0.3">
      <c r="A7" s="16"/>
      <c r="B7" s="59">
        <v>0.41666666666666669</v>
      </c>
      <c r="C7" s="59">
        <v>0.5</v>
      </c>
      <c r="D7" s="56">
        <v>5</v>
      </c>
      <c r="E7" s="186" t="s">
        <v>27</v>
      </c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16"/>
      <c r="AF7" t="s">
        <v>100</v>
      </c>
    </row>
    <row r="8" spans="1:34" customFormat="1" ht="23.4" customHeight="1" x14ac:dyDescent="0.3">
      <c r="A8" s="16"/>
      <c r="B8" s="57">
        <f>B7+TIME(0,D7,0)</f>
        <v>0.4201388888888889</v>
      </c>
      <c r="C8" s="57">
        <f>C7+TIME(0,D7,0)</f>
        <v>0.50347222222222221</v>
      </c>
      <c r="D8" s="56">
        <v>10</v>
      </c>
      <c r="E8" s="188" t="s">
        <v>79</v>
      </c>
      <c r="F8" s="189"/>
      <c r="G8" s="189"/>
      <c r="H8" s="189"/>
      <c r="I8" s="189"/>
      <c r="J8" s="189"/>
      <c r="K8" s="189"/>
      <c r="L8" s="189"/>
      <c r="M8" s="189"/>
      <c r="N8" s="189"/>
      <c r="O8" s="190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6"/>
      <c r="AF8" t="s">
        <v>99</v>
      </c>
    </row>
    <row r="9" spans="1:34" customFormat="1" x14ac:dyDescent="0.3">
      <c r="A9" s="16"/>
      <c r="B9" s="76"/>
      <c r="C9" s="76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G9" t="s">
        <v>101</v>
      </c>
      <c r="AH9">
        <f>SUMIF(AF$7:AF$20,"=P",D$7:D$20)</f>
        <v>45</v>
      </c>
    </row>
    <row r="10" spans="1:34" customFormat="1" ht="15.6" customHeight="1" x14ac:dyDescent="0.3">
      <c r="A10" s="21"/>
      <c r="B10" s="183" t="s">
        <v>29</v>
      </c>
      <c r="C10" s="184"/>
      <c r="D10" s="184"/>
      <c r="E10" s="185"/>
      <c r="F10" s="29"/>
      <c r="G10" s="183" t="s">
        <v>144</v>
      </c>
      <c r="H10" s="184"/>
      <c r="I10" s="184"/>
      <c r="J10" s="185"/>
      <c r="K10" s="30"/>
      <c r="L10" s="183" t="s">
        <v>91</v>
      </c>
      <c r="M10" s="184"/>
      <c r="N10" s="184"/>
      <c r="O10" s="185"/>
      <c r="P10" s="29"/>
      <c r="Q10" s="16"/>
      <c r="R10" s="16"/>
      <c r="S10" s="16"/>
      <c r="T10" s="16"/>
      <c r="U10" s="21"/>
      <c r="V10" s="16"/>
      <c r="W10" s="16"/>
      <c r="X10" s="16"/>
      <c r="Y10" s="16"/>
      <c r="Z10" s="27"/>
      <c r="AA10" s="16"/>
      <c r="AB10" s="16"/>
      <c r="AC10" s="16"/>
      <c r="AD10" s="16"/>
      <c r="AE10" s="27"/>
      <c r="AG10" t="s">
        <v>99</v>
      </c>
      <c r="AH10">
        <f>SUMIF(AF$7:AF$20,"=T",D$7:D$20)</f>
        <v>55</v>
      </c>
    </row>
    <row r="11" spans="1:34" customFormat="1" ht="33" customHeight="1" x14ac:dyDescent="0.3">
      <c r="A11" s="16"/>
      <c r="B11" s="57">
        <f>B8+TIME(0,$D8,0)</f>
        <v>0.42708333333333331</v>
      </c>
      <c r="C11" s="57">
        <f>C8+TIME(0,$D8,0)</f>
        <v>0.51041666666666663</v>
      </c>
      <c r="D11" s="56">
        <v>45</v>
      </c>
      <c r="E11" s="137" t="s">
        <v>132</v>
      </c>
      <c r="F11" s="27"/>
      <c r="G11" s="57">
        <f>$B8+TIME(0,$D8,0)</f>
        <v>0.42708333333333331</v>
      </c>
      <c r="H11" s="57">
        <f>$C8+TIME(0,$D8,0)</f>
        <v>0.51041666666666663</v>
      </c>
      <c r="I11" s="56">
        <v>30</v>
      </c>
      <c r="J11" s="137" t="s">
        <v>89</v>
      </c>
      <c r="K11" s="32"/>
      <c r="L11" s="57">
        <f>$B8+TIME(0,$D8,0)</f>
        <v>0.42708333333333331</v>
      </c>
      <c r="M11" s="57">
        <f>$C8+TIME(0,$D8,0)</f>
        <v>0.51041666666666663</v>
      </c>
      <c r="N11" s="56">
        <v>30</v>
      </c>
      <c r="O11" s="137" t="s">
        <v>89</v>
      </c>
      <c r="P11" s="27"/>
      <c r="Q11" s="16"/>
      <c r="R11" s="16"/>
      <c r="S11" s="16"/>
      <c r="T11" s="16"/>
      <c r="U11" s="16"/>
      <c r="V11" s="16"/>
      <c r="W11" s="16"/>
      <c r="X11" s="16"/>
      <c r="Y11" s="16"/>
      <c r="Z11" s="27"/>
      <c r="AA11" s="16"/>
      <c r="AB11" s="16"/>
      <c r="AC11" s="16"/>
      <c r="AD11" s="16"/>
      <c r="AE11" s="27"/>
      <c r="AF11" t="s">
        <v>99</v>
      </c>
      <c r="AG11" t="s">
        <v>100</v>
      </c>
      <c r="AH11">
        <f>SUMIF(AF$7:AF$20,"=A",D$7:D$20)</f>
        <v>10</v>
      </c>
    </row>
    <row r="12" spans="1:34" customFormat="1" ht="33.6" customHeight="1" x14ac:dyDescent="0.3">
      <c r="A12" s="16"/>
      <c r="B12" s="57">
        <f>B11+TIME(0,D11,0)</f>
        <v>0.45833333333333331</v>
      </c>
      <c r="C12" s="57">
        <f>C11+TIME(0,D11,0)</f>
        <v>0.54166666666666663</v>
      </c>
      <c r="D12" s="56">
        <v>45</v>
      </c>
      <c r="E12" s="137" t="s">
        <v>165</v>
      </c>
      <c r="F12" s="27"/>
      <c r="G12" s="57">
        <f>G11+TIME(0,$I16,0)</f>
        <v>0.44791666666666663</v>
      </c>
      <c r="H12" s="57">
        <f>H11+TIME(0,$I16,0)</f>
        <v>0.53125</v>
      </c>
      <c r="I12" s="56">
        <v>30</v>
      </c>
      <c r="J12" s="137" t="s">
        <v>35</v>
      </c>
      <c r="K12" s="32"/>
      <c r="L12" s="57">
        <f>L11+TIME(0,$N11,0)</f>
        <v>0.44791666666666663</v>
      </c>
      <c r="M12" s="57">
        <f>M11+TIME(0,$N11,0)</f>
        <v>0.53125</v>
      </c>
      <c r="N12" s="56">
        <v>45</v>
      </c>
      <c r="O12" s="137" t="s">
        <v>165</v>
      </c>
      <c r="P12" s="27"/>
      <c r="Q12" s="16"/>
      <c r="R12" s="16"/>
      <c r="S12" s="16"/>
      <c r="T12" s="16"/>
      <c r="U12" s="16"/>
      <c r="V12" s="16"/>
      <c r="W12" s="16"/>
      <c r="X12" s="16"/>
      <c r="Y12" s="16"/>
      <c r="Z12" s="27"/>
      <c r="AA12" s="16"/>
      <c r="AB12" s="16"/>
      <c r="AC12" s="16"/>
      <c r="AD12" s="16"/>
      <c r="AE12" s="27"/>
      <c r="AF12" t="s">
        <v>101</v>
      </c>
      <c r="AG12" s="16"/>
      <c r="AH12" s="16"/>
    </row>
    <row r="13" spans="1:34" customFormat="1" ht="28.8" x14ac:dyDescent="0.3">
      <c r="A13" s="16"/>
      <c r="B13" s="33"/>
      <c r="C13" s="33"/>
      <c r="D13" s="34"/>
      <c r="E13" s="34"/>
      <c r="F13" s="27"/>
      <c r="G13" s="57">
        <f>G12+TIME(0,$I17,0)</f>
        <v>0.46874999999999994</v>
      </c>
      <c r="H13" s="57">
        <f>H12+TIME(0,$I17,0)</f>
        <v>0.55208333333333337</v>
      </c>
      <c r="I13" s="56">
        <v>30</v>
      </c>
      <c r="J13" s="137" t="s">
        <v>142</v>
      </c>
      <c r="K13" s="32"/>
      <c r="L13" s="57">
        <f>L12+TIME(0,$N12,0)</f>
        <v>0.47916666666666663</v>
      </c>
      <c r="M13" s="57">
        <f>M12+TIME(0,$N12,0)</f>
        <v>0.5625</v>
      </c>
      <c r="N13" s="56">
        <v>15</v>
      </c>
      <c r="O13" s="137" t="s">
        <v>61</v>
      </c>
      <c r="P13" s="27"/>
      <c r="Q13" s="16"/>
      <c r="R13" s="16"/>
      <c r="S13" s="16"/>
      <c r="T13" s="16"/>
      <c r="U13" s="16"/>
      <c r="V13" s="16"/>
      <c r="W13" s="16"/>
      <c r="X13" s="16"/>
      <c r="Y13" s="16"/>
      <c r="Z13" s="27"/>
      <c r="AA13" s="16"/>
      <c r="AB13" s="16"/>
      <c r="AC13" s="16"/>
      <c r="AD13" s="16"/>
      <c r="AE13" s="27"/>
    </row>
    <row r="14" spans="1:34" customFormat="1" x14ac:dyDescent="0.3">
      <c r="A14" s="16"/>
      <c r="B14" s="76"/>
      <c r="C14" s="76"/>
      <c r="D14" s="27"/>
      <c r="E14" s="27"/>
      <c r="F14" s="27"/>
      <c r="G14" s="76"/>
      <c r="H14" s="76"/>
      <c r="I14" s="27"/>
      <c r="J14" s="27"/>
      <c r="K14" s="32"/>
      <c r="L14" s="76"/>
      <c r="M14" s="76"/>
      <c r="N14" s="27"/>
      <c r="O14" s="27"/>
      <c r="P14" s="27"/>
      <c r="Q14" s="76"/>
      <c r="R14" s="76"/>
      <c r="S14" s="27"/>
      <c r="T14" s="27"/>
      <c r="U14" s="16"/>
      <c r="V14" s="76"/>
      <c r="W14" s="76"/>
      <c r="X14" s="27"/>
      <c r="Y14" s="27"/>
      <c r="Z14" s="27"/>
      <c r="AA14" s="76"/>
      <c r="AB14" s="76"/>
      <c r="AC14" s="27"/>
      <c r="AD14" s="27"/>
      <c r="AE14" s="27"/>
    </row>
    <row r="15" spans="1:34" customFormat="1" x14ac:dyDescent="0.3">
      <c r="A15" s="16"/>
      <c r="B15" s="183" t="s">
        <v>52</v>
      </c>
      <c r="C15" s="184"/>
      <c r="D15" s="184"/>
      <c r="E15" s="185"/>
      <c r="F15" s="27"/>
      <c r="G15" s="183" t="s">
        <v>145</v>
      </c>
      <c r="H15" s="184"/>
      <c r="I15" s="184"/>
      <c r="J15" s="185"/>
      <c r="K15" s="32"/>
      <c r="L15" s="183" t="s">
        <v>143</v>
      </c>
      <c r="M15" s="184"/>
      <c r="N15" s="184"/>
      <c r="O15" s="185"/>
      <c r="P15" s="27"/>
      <c r="Q15" s="76"/>
      <c r="R15" s="76"/>
      <c r="S15" s="27"/>
      <c r="T15" s="27"/>
      <c r="U15" s="16"/>
      <c r="V15" s="76"/>
      <c r="W15" s="76"/>
      <c r="X15" s="27"/>
      <c r="Y15" s="27"/>
      <c r="Z15" s="27"/>
      <c r="AA15" s="76"/>
      <c r="AB15" s="76"/>
      <c r="AC15" s="27"/>
      <c r="AD15" s="27"/>
      <c r="AE15" s="27"/>
    </row>
    <row r="16" spans="1:34" customFormat="1" ht="33.6" customHeight="1" x14ac:dyDescent="0.3">
      <c r="A16" s="16"/>
      <c r="B16" s="57">
        <f>B8+TIME(0,$D8,0)</f>
        <v>0.42708333333333331</v>
      </c>
      <c r="C16" s="57">
        <f>C8+TIME(0,$D8,0)</f>
        <v>0.51041666666666663</v>
      </c>
      <c r="D16" s="56">
        <v>45</v>
      </c>
      <c r="E16" s="137" t="s">
        <v>165</v>
      </c>
      <c r="F16" s="27"/>
      <c r="G16" s="57">
        <f>$B8+TIME(0,$D8,0)</f>
        <v>0.42708333333333331</v>
      </c>
      <c r="H16" s="57">
        <f>$C8+TIME(0,$D8,0)</f>
        <v>0.51041666666666663</v>
      </c>
      <c r="I16" s="56">
        <v>30</v>
      </c>
      <c r="J16" s="137" t="s">
        <v>142</v>
      </c>
      <c r="K16" s="32"/>
      <c r="L16" s="57">
        <f>$B8+TIME(0,$D8,0)</f>
        <v>0.42708333333333331</v>
      </c>
      <c r="M16" s="57">
        <f>$C8+TIME(0,$D8,0)</f>
        <v>0.51041666666666663</v>
      </c>
      <c r="N16" s="56">
        <v>45</v>
      </c>
      <c r="O16" s="137" t="s">
        <v>165</v>
      </c>
      <c r="P16" s="27"/>
      <c r="Q16" s="76"/>
      <c r="R16" s="76"/>
      <c r="S16" s="27"/>
      <c r="T16" s="27"/>
      <c r="U16" s="16"/>
      <c r="V16" s="76"/>
      <c r="W16" s="76"/>
      <c r="X16" s="27"/>
      <c r="Y16" s="27"/>
      <c r="Z16" s="27"/>
      <c r="AA16" s="76"/>
      <c r="AB16" s="76"/>
      <c r="AC16" s="27"/>
      <c r="AD16" s="27"/>
      <c r="AE16" s="27"/>
    </row>
    <row r="17" spans="1:34" customFormat="1" ht="33.6" customHeight="1" x14ac:dyDescent="0.3">
      <c r="A17" s="16"/>
      <c r="B17" s="57">
        <f>B16+TIME(0,D16,0)</f>
        <v>0.45833333333333331</v>
      </c>
      <c r="C17" s="57">
        <f>C16+TIME(0,D16,0)</f>
        <v>0.54166666666666663</v>
      </c>
      <c r="D17" s="56">
        <v>45</v>
      </c>
      <c r="E17" s="137" t="s">
        <v>132</v>
      </c>
      <c r="F17" s="27"/>
      <c r="G17" s="57">
        <f>G16+TIME(0,$I16,0)</f>
        <v>0.44791666666666663</v>
      </c>
      <c r="H17" s="57">
        <f>H16+TIME(0,$I16,0)</f>
        <v>0.53125</v>
      </c>
      <c r="I17" s="56">
        <v>30</v>
      </c>
      <c r="J17" s="137" t="s">
        <v>35</v>
      </c>
      <c r="K17" s="32"/>
      <c r="L17" s="57">
        <f>L16+TIME(0,$N11,0)</f>
        <v>0.44791666666666663</v>
      </c>
      <c r="M17" s="57">
        <f>M16+TIME(0,$N11,0)</f>
        <v>0.53125</v>
      </c>
      <c r="N17" s="56">
        <v>15</v>
      </c>
      <c r="O17" s="137" t="s">
        <v>61</v>
      </c>
      <c r="P17" s="27"/>
      <c r="Q17" s="76"/>
      <c r="R17" s="76"/>
      <c r="S17" s="27"/>
      <c r="T17" s="27"/>
      <c r="U17" s="16"/>
      <c r="V17" s="76"/>
      <c r="W17" s="76"/>
      <c r="X17" s="27"/>
      <c r="Y17" s="27"/>
      <c r="Z17" s="27"/>
      <c r="AA17" s="76"/>
      <c r="AB17" s="76"/>
      <c r="AC17" s="27"/>
      <c r="AD17" s="27"/>
      <c r="AE17" s="27"/>
    </row>
    <row r="18" spans="1:34" customFormat="1" x14ac:dyDescent="0.3">
      <c r="A18" s="16"/>
      <c r="B18" s="76"/>
      <c r="C18" s="76"/>
      <c r="D18" s="27"/>
      <c r="E18" s="27"/>
      <c r="F18" s="27"/>
      <c r="G18" s="57">
        <f>G17+TIME(0,$I17,0)</f>
        <v>0.46874999999999994</v>
      </c>
      <c r="H18" s="57">
        <f>H17+TIME(0,$I17,0)</f>
        <v>0.55208333333333337</v>
      </c>
      <c r="I18" s="56">
        <v>30</v>
      </c>
      <c r="J18" s="137" t="s">
        <v>89</v>
      </c>
      <c r="K18" s="32"/>
      <c r="L18" s="57">
        <f>L17+TIME(0,$N12,0)</f>
        <v>0.47916666666666663</v>
      </c>
      <c r="M18" s="57">
        <f>M17+TIME(0,$N12,0)</f>
        <v>0.5625</v>
      </c>
      <c r="N18" s="56">
        <v>30</v>
      </c>
      <c r="O18" s="137" t="s">
        <v>89</v>
      </c>
      <c r="P18" s="27"/>
      <c r="Q18" s="76"/>
      <c r="R18" s="76"/>
      <c r="S18" s="27"/>
      <c r="T18" s="27"/>
      <c r="U18" s="16"/>
      <c r="V18" s="76"/>
      <c r="W18" s="76"/>
      <c r="X18" s="27"/>
      <c r="Y18" s="27"/>
      <c r="Z18" s="27"/>
      <c r="AA18" s="76"/>
      <c r="AB18" s="76"/>
      <c r="AC18" s="27"/>
      <c r="AD18" s="27"/>
      <c r="AE18" s="27"/>
    </row>
    <row r="19" spans="1:34" customFormat="1" x14ac:dyDescent="0.3">
      <c r="A19" s="16"/>
      <c r="B19" s="76"/>
      <c r="C19" s="76"/>
      <c r="D19" s="27"/>
      <c r="E19" s="27"/>
      <c r="F19" s="27"/>
      <c r="G19" s="76"/>
      <c r="H19" s="76"/>
      <c r="I19" s="27"/>
      <c r="J19" s="27"/>
      <c r="K19" s="32"/>
      <c r="L19" s="76"/>
      <c r="M19" s="76"/>
      <c r="N19" s="27"/>
      <c r="O19" s="27"/>
      <c r="P19" s="27"/>
      <c r="Q19" s="76"/>
      <c r="R19" s="76"/>
      <c r="S19" s="27"/>
      <c r="T19" s="27"/>
      <c r="U19" s="16"/>
      <c r="V19" s="76"/>
      <c r="W19" s="76"/>
      <c r="X19" s="27"/>
      <c r="Y19" s="27"/>
      <c r="Z19" s="27"/>
      <c r="AA19" s="76"/>
      <c r="AB19" s="76"/>
      <c r="AC19" s="27"/>
      <c r="AD19" s="27"/>
      <c r="AE19" s="27"/>
    </row>
    <row r="20" spans="1:34" customFormat="1" x14ac:dyDescent="0.3">
      <c r="A20" s="17"/>
      <c r="B20" s="57">
        <f>B12+TIME(0,D12,0)</f>
        <v>0.48958333333333331</v>
      </c>
      <c r="C20" s="57">
        <f>C12+TIME(0,D12,0)</f>
        <v>0.57291666666666663</v>
      </c>
      <c r="D20" s="56">
        <v>5</v>
      </c>
      <c r="E20" s="191" t="s">
        <v>84</v>
      </c>
      <c r="F20" s="192"/>
      <c r="G20" s="192"/>
      <c r="H20" s="192"/>
      <c r="I20" s="192"/>
      <c r="J20" s="192"/>
      <c r="K20" s="192"/>
      <c r="L20" s="192"/>
      <c r="M20" s="192"/>
      <c r="N20" s="192"/>
      <c r="O20" s="193"/>
      <c r="AE20" s="16"/>
      <c r="AF20" t="s">
        <v>100</v>
      </c>
    </row>
    <row r="21" spans="1:34" customFormat="1" hidden="1" x14ac:dyDescent="0.3">
      <c r="B21" s="10"/>
      <c r="C21" s="68" t="s">
        <v>14</v>
      </c>
      <c r="D21" s="10">
        <f>SUM(D7:D20)</f>
        <v>200</v>
      </c>
      <c r="E21" s="16"/>
      <c r="F21" s="16"/>
      <c r="G21" s="15"/>
      <c r="H21" s="15"/>
      <c r="I21" s="10" t="e">
        <f>SUM(#REF!)+$D7+$D8+D20</f>
        <v>#REF!</v>
      </c>
      <c r="J21" s="16"/>
      <c r="K21" s="16"/>
      <c r="L21" s="16"/>
      <c r="M21" s="16"/>
      <c r="N21" s="10">
        <f>SUM(I16:I18)+$D7+$D8+D20</f>
        <v>110</v>
      </c>
      <c r="O21" s="16"/>
      <c r="P21" s="16"/>
      <c r="Q21" s="16"/>
      <c r="R21" s="16"/>
      <c r="S21" s="10">
        <f>SUM(I11:I13)+$D7+$D8+D20</f>
        <v>110</v>
      </c>
      <c r="T21" s="16"/>
      <c r="U21" s="16"/>
      <c r="V21" s="16"/>
      <c r="W21" s="16"/>
      <c r="X21" s="10">
        <f>SUM(N11:N13)+$D7+$D8+D20</f>
        <v>110</v>
      </c>
      <c r="Y21" s="16"/>
      <c r="Z21" s="16"/>
      <c r="AA21" s="16"/>
      <c r="AB21" s="16"/>
      <c r="AC21" s="10">
        <f>SUM(N16:N18)+$D7+$D8+I20</f>
        <v>105</v>
      </c>
      <c r="AD21" s="16"/>
      <c r="AE21" s="16"/>
    </row>
    <row r="22" spans="1:34" customFormat="1" x14ac:dyDescent="0.3">
      <c r="B22" s="10"/>
      <c r="C22" s="68"/>
      <c r="D22" s="10"/>
      <c r="E22" s="16"/>
      <c r="F22" s="16"/>
      <c r="G22" s="15"/>
      <c r="H22" s="15"/>
      <c r="I22" s="10"/>
      <c r="J22" s="16"/>
      <c r="K22" s="16"/>
      <c r="L22" s="16"/>
      <c r="M22" s="16"/>
      <c r="N22" s="10"/>
      <c r="O22" s="16"/>
      <c r="P22" s="16"/>
      <c r="Q22" s="16"/>
      <c r="R22" s="16"/>
      <c r="S22" s="10"/>
      <c r="T22" s="16"/>
      <c r="U22" s="16"/>
      <c r="V22" s="16"/>
      <c r="W22" s="16"/>
      <c r="X22" s="10"/>
      <c r="Y22" s="16"/>
      <c r="Z22" s="16"/>
      <c r="AA22" s="16"/>
      <c r="AB22" s="16"/>
      <c r="AC22" s="10"/>
      <c r="AD22" s="16"/>
      <c r="AE22" s="16"/>
    </row>
    <row r="23" spans="1:34" customFormat="1" x14ac:dyDescent="0.3">
      <c r="A23" s="16"/>
      <c r="B23" s="15"/>
      <c r="C23" s="15"/>
      <c r="D23" s="16"/>
      <c r="E23" s="16"/>
      <c r="F23" s="16"/>
      <c r="G23" s="15"/>
      <c r="H23" s="15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</row>
    <row r="24" spans="1:34" customFormat="1" x14ac:dyDescent="0.3">
      <c r="B24" s="10"/>
      <c r="C24" s="10"/>
      <c r="E24" t="s">
        <v>25</v>
      </c>
      <c r="G24" s="10"/>
      <c r="H24" s="10"/>
    </row>
    <row r="25" spans="1:34" customFormat="1" x14ac:dyDescent="0.3">
      <c r="B25" s="10"/>
      <c r="C25" s="10"/>
      <c r="E25" t="s">
        <v>26</v>
      </c>
      <c r="G25" s="10"/>
      <c r="H25" s="10"/>
    </row>
    <row r="26" spans="1:34" customFormat="1" x14ac:dyDescent="0.3">
      <c r="B26" s="10"/>
      <c r="C26" s="10"/>
      <c r="E26" s="51" t="s">
        <v>36</v>
      </c>
      <c r="G26" s="10"/>
      <c r="H26" s="10"/>
    </row>
    <row r="27" spans="1:34" customFormat="1" x14ac:dyDescent="0.3">
      <c r="A27" s="16"/>
      <c r="B27" s="15"/>
      <c r="C27" s="15"/>
      <c r="D27" s="16"/>
      <c r="E27" s="16"/>
      <c r="F27" s="16"/>
      <c r="G27" s="15"/>
      <c r="H27" s="15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</row>
    <row r="28" spans="1:34" customFormat="1" x14ac:dyDescent="0.3">
      <c r="B28" s="10"/>
      <c r="C28" s="10"/>
    </row>
    <row r="29" spans="1:34" customFormat="1" x14ac:dyDescent="0.3">
      <c r="B29" s="10"/>
      <c r="C29" s="10"/>
      <c r="E29" t="s">
        <v>166</v>
      </c>
    </row>
    <row r="30" spans="1:34" customFormat="1" x14ac:dyDescent="0.3">
      <c r="B30" s="10"/>
      <c r="C30" s="10"/>
      <c r="E30" t="s">
        <v>167</v>
      </c>
    </row>
    <row r="31" spans="1:34" customFormat="1" x14ac:dyDescent="0.3">
      <c r="B31" s="10"/>
      <c r="C31" s="10"/>
      <c r="E31" t="s">
        <v>168</v>
      </c>
    </row>
    <row r="32" spans="1:34" customFormat="1" x14ac:dyDescent="0.3">
      <c r="B32" s="10"/>
      <c r="C32" s="10"/>
    </row>
    <row r="33" spans="1:34" customFormat="1" x14ac:dyDescent="0.3">
      <c r="B33" s="10"/>
      <c r="C33" s="10"/>
    </row>
    <row r="34" spans="1:34" customFormat="1" x14ac:dyDescent="0.3">
      <c r="B34" s="10"/>
      <c r="C34" s="10"/>
    </row>
    <row r="35" spans="1:34" customFormat="1" x14ac:dyDescent="0.3">
      <c r="B35" s="10"/>
      <c r="C35" s="10"/>
    </row>
    <row r="36" spans="1:34" customFormat="1" x14ac:dyDescent="0.3">
      <c r="B36" s="10"/>
      <c r="C36" s="10"/>
    </row>
    <row r="39" spans="1:34" ht="14.4" customHeight="1" x14ac:dyDescent="0.3">
      <c r="B39" s="162">
        <v>3</v>
      </c>
      <c r="C39" s="162"/>
      <c r="D39" s="2" t="s">
        <v>86</v>
      </c>
      <c r="E39" s="2"/>
      <c r="F39" s="2"/>
      <c r="G39" s="2"/>
      <c r="H39" s="2"/>
      <c r="I39" s="17"/>
    </row>
    <row r="40" spans="1:34" ht="14.4" customHeight="1" x14ac:dyDescent="0.3">
      <c r="B40" s="162"/>
      <c r="C40" s="162"/>
      <c r="D40" s="8" t="s">
        <v>87</v>
      </c>
      <c r="E40" s="8"/>
      <c r="F40" s="8"/>
      <c r="G40" s="8"/>
      <c r="H40" s="8"/>
      <c r="I40" s="17"/>
    </row>
    <row r="41" spans="1:34" ht="14.4" customHeight="1" x14ac:dyDescent="0.3">
      <c r="B41" s="162"/>
      <c r="C41" s="162"/>
      <c r="D41" s="24" t="s">
        <v>2</v>
      </c>
      <c r="E41" s="24"/>
      <c r="F41" s="24"/>
      <c r="G41" s="24"/>
      <c r="H41" s="24"/>
    </row>
    <row r="42" spans="1:34" x14ac:dyDescent="0.3">
      <c r="A42" s="16" t="s">
        <v>112</v>
      </c>
    </row>
    <row r="43" spans="1:34" x14ac:dyDescent="0.3">
      <c r="A43" s="16" t="s">
        <v>114</v>
      </c>
      <c r="E43" s="10" t="s">
        <v>3</v>
      </c>
      <c r="AF43" t="s">
        <v>98</v>
      </c>
      <c r="AG43"/>
      <c r="AH43"/>
    </row>
    <row r="44" spans="1:34" ht="14.4" customHeight="1" x14ac:dyDescent="0.3">
      <c r="B44" s="195" t="s">
        <v>4</v>
      </c>
      <c r="C44" s="196"/>
      <c r="D44" s="53" t="s">
        <v>5</v>
      </c>
      <c r="E44" s="89" t="s">
        <v>6</v>
      </c>
      <c r="F44" s="19"/>
      <c r="G44" s="195" t="s">
        <v>4</v>
      </c>
      <c r="H44" s="196"/>
      <c r="I44" s="13" t="s">
        <v>5</v>
      </c>
      <c r="J44" s="89" t="s">
        <v>6</v>
      </c>
      <c r="L44" s="195" t="s">
        <v>4</v>
      </c>
      <c r="M44" s="196"/>
      <c r="N44" s="13" t="s">
        <v>5</v>
      </c>
      <c r="O44" s="89" t="s">
        <v>6</v>
      </c>
      <c r="P44" s="19"/>
      <c r="Q44" s="195" t="s">
        <v>4</v>
      </c>
      <c r="R44" s="196"/>
      <c r="S44" s="13" t="s">
        <v>5</v>
      </c>
      <c r="T44" s="89" t="s">
        <v>6</v>
      </c>
      <c r="V44" s="195" t="s">
        <v>4</v>
      </c>
      <c r="W44" s="196"/>
      <c r="X44" s="13" t="s">
        <v>5</v>
      </c>
      <c r="Y44" s="89" t="s">
        <v>6</v>
      </c>
      <c r="Z44" s="77"/>
      <c r="AA44" s="195" t="s">
        <v>4</v>
      </c>
      <c r="AB44" s="196"/>
      <c r="AC44" s="13" t="s">
        <v>5</v>
      </c>
      <c r="AD44" s="89" t="s">
        <v>6</v>
      </c>
      <c r="AE44" s="77"/>
      <c r="AF44"/>
      <c r="AG44"/>
      <c r="AH44"/>
    </row>
    <row r="45" spans="1:34" x14ac:dyDescent="0.3">
      <c r="B45" s="59">
        <v>0.41666666666666669</v>
      </c>
      <c r="C45" s="59">
        <v>0.5</v>
      </c>
      <c r="D45" s="56">
        <v>5</v>
      </c>
      <c r="E45" s="202" t="s">
        <v>27</v>
      </c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4"/>
      <c r="Z45" s="149"/>
      <c r="AA45" s="149"/>
      <c r="AB45" s="149"/>
      <c r="AC45" s="149"/>
      <c r="AF45" t="s">
        <v>100</v>
      </c>
      <c r="AG45"/>
      <c r="AH45"/>
    </row>
    <row r="46" spans="1:34" ht="23.4" customHeight="1" x14ac:dyDescent="0.3">
      <c r="B46" s="57">
        <f>B45+TIME(0,D45,0)</f>
        <v>0.4201388888888889</v>
      </c>
      <c r="C46" s="57">
        <f>C45+TIME(0,D45,0)</f>
        <v>0.50347222222222221</v>
      </c>
      <c r="D46" s="56">
        <v>10</v>
      </c>
      <c r="E46" s="205" t="s">
        <v>79</v>
      </c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7"/>
      <c r="Z46" s="150"/>
      <c r="AA46" s="150"/>
      <c r="AB46" s="150"/>
      <c r="AC46" s="150"/>
      <c r="AF46" t="s">
        <v>99</v>
      </c>
      <c r="AG46"/>
      <c r="AH46"/>
    </row>
    <row r="47" spans="1:34" ht="23.4" customHeight="1" x14ac:dyDescent="0.3">
      <c r="B47" s="76"/>
      <c r="C47" s="76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AF47"/>
      <c r="AG47"/>
      <c r="AH47"/>
    </row>
    <row r="48" spans="1:34" customFormat="1" ht="14.4" customHeight="1" x14ac:dyDescent="0.3">
      <c r="B48" s="79"/>
      <c r="D48" s="79" t="s">
        <v>47</v>
      </c>
      <c r="E48" s="79"/>
      <c r="F48" s="79"/>
      <c r="G48" s="80"/>
      <c r="H48" s="80"/>
      <c r="I48" t="s">
        <v>9</v>
      </c>
      <c r="N48" t="s">
        <v>9</v>
      </c>
      <c r="O48" s="80"/>
      <c r="P48" s="80"/>
      <c r="Q48" s="80"/>
      <c r="R48" s="80"/>
      <c r="S48" t="s">
        <v>9</v>
      </c>
      <c r="T48" s="80"/>
      <c r="X48" t="s">
        <v>9</v>
      </c>
      <c r="AC48" t="s">
        <v>9</v>
      </c>
    </row>
    <row r="49" spans="1:34" s="21" customFormat="1" ht="15.75" customHeight="1" x14ac:dyDescent="0.3">
      <c r="B49" s="199" t="s">
        <v>29</v>
      </c>
      <c r="C49" s="200"/>
      <c r="D49" s="200"/>
      <c r="E49" s="201"/>
      <c r="F49" s="29"/>
      <c r="G49" s="199" t="s">
        <v>52</v>
      </c>
      <c r="H49" s="200"/>
      <c r="I49" s="200"/>
      <c r="J49" s="201"/>
      <c r="K49" s="30"/>
      <c r="L49" s="199" t="s">
        <v>30</v>
      </c>
      <c r="M49" s="200"/>
      <c r="N49" s="200"/>
      <c r="O49" s="201"/>
      <c r="P49" s="29"/>
      <c r="Q49" s="199" t="s">
        <v>50</v>
      </c>
      <c r="R49" s="200"/>
      <c r="S49" s="200"/>
      <c r="T49" s="201"/>
      <c r="V49" s="199" t="s">
        <v>91</v>
      </c>
      <c r="W49" s="200"/>
      <c r="X49" s="200"/>
      <c r="Y49" s="201"/>
      <c r="Z49" s="29"/>
      <c r="AA49" s="199" t="s">
        <v>91</v>
      </c>
      <c r="AB49" s="200"/>
      <c r="AC49" s="200"/>
      <c r="AD49" s="201"/>
      <c r="AE49" s="29"/>
      <c r="AF49"/>
      <c r="AG49" t="s">
        <v>101</v>
      </c>
      <c r="AH49">
        <f>SUMIF(AF$45:AF$57,"=p",D$45:D$57)</f>
        <v>45</v>
      </c>
    </row>
    <row r="50" spans="1:34" ht="28.8" x14ac:dyDescent="0.3">
      <c r="B50" s="57">
        <f>B46+TIME(0,$D46,0)</f>
        <v>0.42708333333333331</v>
      </c>
      <c r="C50" s="57">
        <f>C46+TIME(0,$D46,0)</f>
        <v>0.51041666666666663</v>
      </c>
      <c r="D50" s="56">
        <v>45</v>
      </c>
      <c r="E50" s="91" t="s">
        <v>31</v>
      </c>
      <c r="F50" s="28"/>
      <c r="G50" s="57">
        <f>$B46+TIME(0,$D46,0)</f>
        <v>0.42708333333333331</v>
      </c>
      <c r="H50" s="57">
        <f>$C46+TIME(0,$D46,0)</f>
        <v>0.51041666666666663</v>
      </c>
      <c r="I50" s="56">
        <v>30</v>
      </c>
      <c r="J50" s="31" t="s">
        <v>89</v>
      </c>
      <c r="K50" s="32"/>
      <c r="L50" s="57">
        <f>$B46+TIME(0,$D46,0)</f>
        <v>0.42708333333333331</v>
      </c>
      <c r="M50" s="57">
        <f>$C46+TIME(0,$D46,0)</f>
        <v>0.51041666666666663</v>
      </c>
      <c r="N50" s="56">
        <v>30</v>
      </c>
      <c r="O50" s="31" t="s">
        <v>33</v>
      </c>
      <c r="P50" s="28"/>
      <c r="Q50" s="57">
        <f>$B46+TIME(0,$D46,0)</f>
        <v>0.42708333333333331</v>
      </c>
      <c r="R50" s="57">
        <f>$C46+TIME(0,$D46,0)</f>
        <v>0.51041666666666663</v>
      </c>
      <c r="S50" s="56">
        <v>45</v>
      </c>
      <c r="T50" s="31" t="s">
        <v>34</v>
      </c>
      <c r="V50" s="57">
        <f>$B46+TIME(0,$D46,0)</f>
        <v>0.42708333333333331</v>
      </c>
      <c r="W50" s="57">
        <f>$C46+TIME(0,$D46,0)</f>
        <v>0.51041666666666663</v>
      </c>
      <c r="X50" s="56">
        <v>30</v>
      </c>
      <c r="Y50" s="31" t="s">
        <v>89</v>
      </c>
      <c r="Z50" s="151"/>
      <c r="AA50" s="57">
        <f>$B46+TIME(0,$D46,0)</f>
        <v>0.42708333333333331</v>
      </c>
      <c r="AB50" s="57">
        <f>$C46+TIME(0,$D46,0)</f>
        <v>0.51041666666666663</v>
      </c>
      <c r="AC50" s="56">
        <v>30</v>
      </c>
      <c r="AD50" s="31" t="s">
        <v>89</v>
      </c>
      <c r="AE50" s="27"/>
      <c r="AF50" t="s">
        <v>99</v>
      </c>
      <c r="AG50" t="s">
        <v>99</v>
      </c>
      <c r="AH50">
        <f>SUMIF(AF$45:AF$57,"=T",D$45:D$57)</f>
        <v>55</v>
      </c>
    </row>
    <row r="51" spans="1:34" ht="28.8" x14ac:dyDescent="0.3">
      <c r="B51" s="57">
        <f>B50+TIME(0,D50,0)</f>
        <v>0.45833333333333331</v>
      </c>
      <c r="C51" s="57">
        <f>C50+TIME(0,D50,0)</f>
        <v>0.54166666666666663</v>
      </c>
      <c r="D51" s="56">
        <v>45</v>
      </c>
      <c r="E51" s="31" t="s">
        <v>34</v>
      </c>
      <c r="F51" s="28"/>
      <c r="G51" s="57">
        <f>G50+TIME(0,$I50,0)</f>
        <v>0.44791666666666663</v>
      </c>
      <c r="H51" s="57">
        <f>H50+TIME(0,$I50,0)</f>
        <v>0.53125</v>
      </c>
      <c r="I51" s="56">
        <v>45</v>
      </c>
      <c r="J51" s="31" t="s">
        <v>34</v>
      </c>
      <c r="K51" s="32"/>
      <c r="L51" s="57">
        <f>L50+TIME(0,$N50,0)</f>
        <v>0.44791666666666663</v>
      </c>
      <c r="M51" s="57">
        <f>M50+TIME(0,$N50,0)</f>
        <v>0.53125</v>
      </c>
      <c r="N51" s="56">
        <v>15</v>
      </c>
      <c r="O51" s="31" t="s">
        <v>35</v>
      </c>
      <c r="P51" s="28"/>
      <c r="Q51" s="57">
        <f>Q50+TIME(0,$S50,0)</f>
        <v>0.45833333333333331</v>
      </c>
      <c r="R51" s="57">
        <f>R50+TIME(0,$S50,0)</f>
        <v>0.54166666666666663</v>
      </c>
      <c r="S51" s="56">
        <v>15</v>
      </c>
      <c r="T51" s="31" t="s">
        <v>61</v>
      </c>
      <c r="V51" s="57">
        <f>V50+TIME(0,$X50,0)</f>
        <v>0.44791666666666663</v>
      </c>
      <c r="W51" s="57">
        <f>W50+TIME(0,$X50,0)</f>
        <v>0.53125</v>
      </c>
      <c r="X51" s="56">
        <v>45</v>
      </c>
      <c r="Y51" s="31" t="s">
        <v>33</v>
      </c>
      <c r="Z51" s="151"/>
      <c r="AA51" s="57">
        <f>AA50+TIME(0,$X50,0)</f>
        <v>0.44791666666666663</v>
      </c>
      <c r="AB51" s="57">
        <f>AB50+TIME(0,$X50,0)</f>
        <v>0.53125</v>
      </c>
      <c r="AC51" s="56">
        <v>45</v>
      </c>
      <c r="AD51" s="31" t="s">
        <v>33</v>
      </c>
      <c r="AE51" s="27"/>
      <c r="AF51" t="s">
        <v>101</v>
      </c>
      <c r="AG51" t="s">
        <v>100</v>
      </c>
      <c r="AH51">
        <f>SUMIF(AF$45:AF$55,"=A",D$45:D$56)</f>
        <v>10</v>
      </c>
    </row>
    <row r="52" spans="1:34" ht="28.8" x14ac:dyDescent="0.3">
      <c r="B52" s="33"/>
      <c r="C52" s="33"/>
      <c r="D52" s="34"/>
      <c r="E52" s="35"/>
      <c r="F52" s="28"/>
      <c r="G52" s="57">
        <f>G51+TIME(0,$I51,0)</f>
        <v>0.47916666666666663</v>
      </c>
      <c r="H52" s="57">
        <f>H51+TIME(0,$I51,0)</f>
        <v>0.5625</v>
      </c>
      <c r="I52" s="56">
        <v>15</v>
      </c>
      <c r="J52" s="31" t="s">
        <v>61</v>
      </c>
      <c r="K52" s="32"/>
      <c r="L52" s="57">
        <f>L51+TIME(0,$N51,0)</f>
        <v>0.45833333333333331</v>
      </c>
      <c r="M52" s="57">
        <f>M51+TIME(0,$N51,0)</f>
        <v>0.54166666666666663</v>
      </c>
      <c r="N52" s="56">
        <v>45</v>
      </c>
      <c r="O52" s="91" t="s">
        <v>31</v>
      </c>
      <c r="P52" s="28"/>
      <c r="Q52" s="57">
        <f>Q51+TIME(0,$S51,0)</f>
        <v>0.46875</v>
      </c>
      <c r="R52" s="57">
        <f>R51+TIME(0,$S51,0)</f>
        <v>0.55208333333333326</v>
      </c>
      <c r="S52" s="56">
        <v>30</v>
      </c>
      <c r="T52" s="31" t="s">
        <v>89</v>
      </c>
      <c r="V52" s="57">
        <f>V51+TIME(0,$X51,0)</f>
        <v>0.47916666666666663</v>
      </c>
      <c r="W52" s="57">
        <f>W51+TIME(0,$X51,0)</f>
        <v>0.5625</v>
      </c>
      <c r="X52" s="56">
        <v>15</v>
      </c>
      <c r="Y52" s="31" t="s">
        <v>35</v>
      </c>
      <c r="Z52" s="151"/>
      <c r="AA52" s="57">
        <f>AA51+TIME(0,$X51,0)</f>
        <v>0.47916666666666663</v>
      </c>
      <c r="AB52" s="57">
        <f>AB51+TIME(0,$X51,0)</f>
        <v>0.5625</v>
      </c>
      <c r="AC52" s="56">
        <v>15</v>
      </c>
      <c r="AD52" s="31" t="s">
        <v>35</v>
      </c>
      <c r="AE52" s="27"/>
      <c r="AF52"/>
      <c r="AG52"/>
      <c r="AH52"/>
    </row>
    <row r="53" spans="1:34" x14ac:dyDescent="0.3">
      <c r="B53" s="76"/>
      <c r="C53" s="76"/>
      <c r="D53" s="27"/>
      <c r="E53" s="28"/>
      <c r="F53" s="28"/>
      <c r="G53" s="76"/>
      <c r="H53" s="76"/>
      <c r="I53" s="27"/>
      <c r="J53" s="27"/>
      <c r="K53" s="32"/>
      <c r="L53" s="76"/>
      <c r="M53" s="76"/>
      <c r="N53" s="27"/>
      <c r="O53" s="27"/>
      <c r="P53" s="28"/>
      <c r="Q53" s="76"/>
      <c r="R53" s="76"/>
      <c r="S53" s="27"/>
      <c r="T53" s="27"/>
      <c r="V53" s="76"/>
      <c r="W53" s="76"/>
      <c r="X53" s="27"/>
      <c r="Y53" s="27"/>
      <c r="Z53" s="27"/>
      <c r="AA53" s="76"/>
      <c r="AB53" s="76"/>
      <c r="AC53" s="27"/>
      <c r="AD53" s="27"/>
      <c r="AE53" s="27"/>
      <c r="AF53"/>
      <c r="AG53"/>
      <c r="AH53"/>
    </row>
    <row r="54" spans="1:34" s="17" customFormat="1" x14ac:dyDescent="0.3">
      <c r="B54" s="81"/>
      <c r="C54" s="81"/>
      <c r="D54" s="28"/>
      <c r="E54" s="215" t="s">
        <v>11</v>
      </c>
      <c r="F54" s="215"/>
      <c r="G54" s="215"/>
      <c r="H54" s="215"/>
      <c r="I54" s="215"/>
      <c r="J54" s="215"/>
      <c r="K54" s="93"/>
      <c r="L54" s="81"/>
      <c r="M54" s="81"/>
      <c r="N54" s="28"/>
      <c r="O54" s="28"/>
      <c r="P54" s="28"/>
      <c r="Q54" s="81"/>
      <c r="R54" s="81"/>
      <c r="S54" s="28"/>
      <c r="T54" s="28"/>
      <c r="V54" s="81"/>
      <c r="W54" s="81"/>
      <c r="X54" s="28"/>
      <c r="Y54" s="28"/>
      <c r="Z54" s="28"/>
      <c r="AA54" s="81"/>
      <c r="AB54" s="81"/>
      <c r="AC54" s="28"/>
      <c r="AD54" s="28"/>
      <c r="AE54" s="27"/>
      <c r="AF54"/>
      <c r="AG54"/>
      <c r="AH54"/>
    </row>
    <row r="55" spans="1:34" s="17" customFormat="1" ht="14.4" customHeight="1" x14ac:dyDescent="0.3">
      <c r="B55" s="94">
        <f>B51+TIME(0,D51,0)</f>
        <v>0.48958333333333331</v>
      </c>
      <c r="C55" s="94">
        <f>C51+TIME(0,D51,0)</f>
        <v>0.57291666666666663</v>
      </c>
      <c r="D55" s="56">
        <v>5</v>
      </c>
      <c r="E55" s="212" t="s">
        <v>84</v>
      </c>
      <c r="F55" s="213"/>
      <c r="G55" s="213"/>
      <c r="H55" s="213"/>
      <c r="I55" s="213"/>
      <c r="J55" s="213"/>
      <c r="K55" s="213"/>
      <c r="L55" s="213"/>
      <c r="M55" s="213"/>
      <c r="N55" s="213"/>
      <c r="O55" s="213"/>
      <c r="P55" s="213"/>
      <c r="Q55" s="213"/>
      <c r="R55" s="213"/>
      <c r="S55" s="213"/>
      <c r="T55" s="213"/>
      <c r="U55" s="213"/>
      <c r="V55" s="213"/>
      <c r="W55" s="213"/>
      <c r="X55" s="213"/>
      <c r="Y55" s="214"/>
      <c r="Z55" s="135"/>
      <c r="AA55" s="135"/>
      <c r="AB55" s="135"/>
      <c r="AC55" s="135"/>
      <c r="AE55" s="16"/>
      <c r="AF55" t="s">
        <v>100</v>
      </c>
      <c r="AG55"/>
      <c r="AH55"/>
    </row>
    <row r="56" spans="1:34" ht="14.4" hidden="1" customHeight="1" x14ac:dyDescent="0.3">
      <c r="A56"/>
      <c r="B56" s="10"/>
      <c r="C56" s="68" t="s">
        <v>14</v>
      </c>
      <c r="D56" s="10">
        <f>SUM(D45:D55)</f>
        <v>110</v>
      </c>
      <c r="I56" s="10">
        <f>SUM(I50:I52)+$D45+$D46+D55</f>
        <v>110</v>
      </c>
      <c r="N56" s="10">
        <f>SUM(N50:N52)+$D45+$D46+D55</f>
        <v>110</v>
      </c>
      <c r="S56" s="10">
        <f>SUM(S50:S52)+$D45+$D46+D55</f>
        <v>110</v>
      </c>
      <c r="X56" s="10">
        <f>SUM(X50:X52)+$D45+$D46+D55</f>
        <v>110</v>
      </c>
      <c r="AC56" s="10">
        <f>SUM(AC50:AC52)+$D45+$D46+I55</f>
        <v>105</v>
      </c>
      <c r="AF56" t="s">
        <v>100</v>
      </c>
      <c r="AG56"/>
      <c r="AH56"/>
    </row>
    <row r="57" spans="1:34" x14ac:dyDescent="0.3">
      <c r="A57"/>
      <c r="B57" s="10"/>
      <c r="C57" s="68"/>
      <c r="D57" s="10"/>
      <c r="I57" s="10"/>
      <c r="N57" s="10"/>
      <c r="S57" s="10"/>
      <c r="X57" s="10"/>
      <c r="AC57" s="10"/>
      <c r="AF57"/>
      <c r="AG57"/>
      <c r="AH57"/>
    </row>
    <row r="58" spans="1:34" x14ac:dyDescent="0.3">
      <c r="A58"/>
      <c r="B58" s="10"/>
      <c r="C58" s="68"/>
      <c r="D58" s="164" t="s">
        <v>88</v>
      </c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X58" s="10"/>
      <c r="AC58" s="10"/>
    </row>
    <row r="60" spans="1:34" customFormat="1" x14ac:dyDescent="0.3">
      <c r="B60" s="10"/>
      <c r="C60" s="10"/>
      <c r="E60" t="s">
        <v>25</v>
      </c>
      <c r="G60" s="10"/>
      <c r="H60" s="10"/>
    </row>
    <row r="61" spans="1:34" customFormat="1" x14ac:dyDescent="0.3">
      <c r="B61" s="10"/>
      <c r="C61" s="10"/>
      <c r="E61" t="s">
        <v>26</v>
      </c>
      <c r="G61" s="10"/>
      <c r="H61" s="10"/>
    </row>
    <row r="62" spans="1:34" customFormat="1" x14ac:dyDescent="0.3">
      <c r="B62" s="10"/>
      <c r="C62" s="10"/>
      <c r="E62" s="51" t="s">
        <v>36</v>
      </c>
      <c r="G62" s="10"/>
      <c r="H62" s="10"/>
    </row>
    <row r="65" spans="1:31" x14ac:dyDescent="0.3">
      <c r="A65" t="s">
        <v>73</v>
      </c>
    </row>
    <row r="68" spans="1:31" ht="14.4" customHeight="1" x14ac:dyDescent="0.3">
      <c r="B68" s="162">
        <v>3</v>
      </c>
      <c r="C68" s="162"/>
      <c r="D68" s="2" t="s">
        <v>0</v>
      </c>
      <c r="E68" s="2"/>
      <c r="F68" s="2"/>
      <c r="G68" s="2"/>
      <c r="H68" s="18"/>
      <c r="I68" s="17"/>
    </row>
    <row r="69" spans="1:31" ht="14.4" customHeight="1" x14ac:dyDescent="0.3">
      <c r="B69" s="162"/>
      <c r="C69" s="162"/>
      <c r="D69" s="8" t="s">
        <v>1</v>
      </c>
      <c r="E69" s="8"/>
      <c r="F69" s="8"/>
      <c r="G69" s="8"/>
      <c r="H69" s="18"/>
      <c r="I69" s="17"/>
    </row>
    <row r="70" spans="1:31" ht="14.4" customHeight="1" x14ac:dyDescent="0.3">
      <c r="B70" s="162"/>
      <c r="C70" s="162"/>
      <c r="D70" s="24" t="s">
        <v>2</v>
      </c>
      <c r="E70" s="24"/>
      <c r="F70" s="24"/>
      <c r="G70" s="24"/>
    </row>
    <row r="72" spans="1:31" x14ac:dyDescent="0.3">
      <c r="E72" s="10" t="s">
        <v>3</v>
      </c>
    </row>
    <row r="73" spans="1:31" x14ac:dyDescent="0.3">
      <c r="B73" s="197" t="s">
        <v>4</v>
      </c>
      <c r="C73" s="197"/>
      <c r="D73" s="53" t="s">
        <v>5</v>
      </c>
      <c r="E73" s="89" t="s">
        <v>6</v>
      </c>
      <c r="F73" s="19"/>
      <c r="G73" s="208" t="s">
        <v>4</v>
      </c>
      <c r="H73" s="209"/>
      <c r="I73" s="13" t="s">
        <v>5</v>
      </c>
      <c r="J73" s="89" t="s">
        <v>6</v>
      </c>
      <c r="L73" s="211" t="s">
        <v>4</v>
      </c>
      <c r="M73" s="211"/>
      <c r="N73" s="13" t="s">
        <v>5</v>
      </c>
      <c r="O73" s="89" t="s">
        <v>6</v>
      </c>
      <c r="P73" s="19"/>
      <c r="Q73" s="208" t="s">
        <v>4</v>
      </c>
      <c r="R73" s="209"/>
      <c r="S73" s="13" t="s">
        <v>5</v>
      </c>
      <c r="T73" s="89" t="s">
        <v>6</v>
      </c>
      <c r="V73" s="208" t="s">
        <v>4</v>
      </c>
      <c r="W73" s="209"/>
      <c r="X73" s="13" t="s">
        <v>5</v>
      </c>
      <c r="Y73" s="89" t="s">
        <v>6</v>
      </c>
      <c r="Z73" s="77"/>
      <c r="AA73" s="208" t="s">
        <v>4</v>
      </c>
      <c r="AB73" s="209"/>
      <c r="AC73" s="13" t="s">
        <v>5</v>
      </c>
      <c r="AD73" s="89" t="s">
        <v>6</v>
      </c>
      <c r="AE73" s="77"/>
    </row>
    <row r="74" spans="1:31" x14ac:dyDescent="0.3">
      <c r="B74" s="9">
        <v>0.4236111111111111</v>
      </c>
      <c r="C74" s="9">
        <v>0.51388888888888895</v>
      </c>
      <c r="D74" s="56">
        <v>5</v>
      </c>
      <c r="E74" s="210" t="s">
        <v>27</v>
      </c>
      <c r="F74" s="210"/>
      <c r="G74" s="210"/>
      <c r="H74" s="210"/>
      <c r="I74" s="210"/>
      <c r="J74" s="210"/>
      <c r="K74" s="210"/>
      <c r="L74" s="210"/>
      <c r="M74" s="210"/>
      <c r="N74" s="210"/>
      <c r="O74" s="210"/>
      <c r="P74" s="210"/>
      <c r="Q74" s="210"/>
      <c r="R74" s="210"/>
      <c r="S74" s="210"/>
      <c r="T74" s="210"/>
      <c r="U74" s="210"/>
      <c r="V74" s="210"/>
      <c r="W74" s="210"/>
      <c r="X74" s="210"/>
      <c r="Y74" s="210"/>
      <c r="Z74" s="149"/>
      <c r="AA74" s="149"/>
      <c r="AB74" s="149"/>
      <c r="AC74" s="149"/>
    </row>
    <row r="75" spans="1:31" x14ac:dyDescent="0.3">
      <c r="B75" s="57">
        <v>0.42708333333333331</v>
      </c>
      <c r="C75" s="57">
        <v>0.51736111111111105</v>
      </c>
      <c r="D75" s="56">
        <v>15</v>
      </c>
      <c r="E75" s="210" t="s">
        <v>28</v>
      </c>
      <c r="F75" s="210"/>
      <c r="G75" s="210"/>
      <c r="H75" s="210"/>
      <c r="I75" s="210"/>
      <c r="J75" s="210"/>
      <c r="K75" s="210"/>
      <c r="L75" s="210"/>
      <c r="M75" s="210"/>
      <c r="N75" s="210"/>
      <c r="O75" s="210"/>
      <c r="P75" s="210"/>
      <c r="Q75" s="210"/>
      <c r="R75" s="210"/>
      <c r="S75" s="210"/>
      <c r="T75" s="210"/>
      <c r="U75" s="210"/>
      <c r="V75" s="210"/>
      <c r="W75" s="210"/>
      <c r="X75" s="210"/>
      <c r="Y75" s="210"/>
      <c r="Z75" s="149"/>
      <c r="AA75" s="149"/>
      <c r="AB75" s="149"/>
      <c r="AC75" s="149"/>
    </row>
    <row r="76" spans="1:31" x14ac:dyDescent="0.3">
      <c r="B76" s="76"/>
      <c r="C76" s="76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pans="1:31" x14ac:dyDescent="0.3">
      <c r="A77"/>
      <c r="B77" s="79"/>
      <c r="C77"/>
      <c r="D77" s="79" t="s">
        <v>47</v>
      </c>
      <c r="E77" s="79"/>
      <c r="F77" s="79"/>
      <c r="G77" s="80"/>
      <c r="H77" s="80"/>
      <c r="I77" t="s">
        <v>9</v>
      </c>
      <c r="J77"/>
      <c r="K77"/>
      <c r="L77"/>
      <c r="M77"/>
      <c r="N77" t="s">
        <v>9</v>
      </c>
      <c r="O77" s="80"/>
      <c r="P77" s="80"/>
      <c r="Q77" s="80"/>
      <c r="R77" s="80"/>
      <c r="S77" t="s">
        <v>9</v>
      </c>
      <c r="T77" s="80"/>
      <c r="U77"/>
      <c r="V77"/>
      <c r="W77"/>
      <c r="X77" t="s">
        <v>9</v>
      </c>
      <c r="Y77"/>
      <c r="Z77"/>
      <c r="AA77"/>
      <c r="AB77"/>
      <c r="AC77" t="s">
        <v>9</v>
      </c>
      <c r="AD77"/>
      <c r="AE77"/>
    </row>
    <row r="78" spans="1:31" ht="15.6" x14ac:dyDescent="0.3">
      <c r="A78" s="21"/>
      <c r="B78" s="199" t="s">
        <v>29</v>
      </c>
      <c r="C78" s="200"/>
      <c r="D78" s="200"/>
      <c r="E78" s="201"/>
      <c r="F78" s="29"/>
      <c r="G78" s="199" t="s">
        <v>52</v>
      </c>
      <c r="H78" s="200"/>
      <c r="I78" s="200"/>
      <c r="J78" s="201"/>
      <c r="K78" s="30"/>
      <c r="L78" s="199" t="s">
        <v>30</v>
      </c>
      <c r="M78" s="200"/>
      <c r="N78" s="200"/>
      <c r="O78" s="201"/>
      <c r="P78" s="29"/>
      <c r="Q78" s="199" t="s">
        <v>50</v>
      </c>
      <c r="R78" s="200"/>
      <c r="S78" s="200"/>
      <c r="T78" s="201"/>
      <c r="U78" s="21"/>
      <c r="V78" s="199" t="s">
        <v>51</v>
      </c>
      <c r="W78" s="200"/>
      <c r="X78" s="200"/>
      <c r="Y78" s="201"/>
      <c r="Z78" s="29"/>
      <c r="AA78" s="199" t="s">
        <v>51</v>
      </c>
      <c r="AB78" s="200"/>
      <c r="AC78" s="200"/>
      <c r="AD78" s="201"/>
      <c r="AE78" s="29"/>
    </row>
    <row r="79" spans="1:31" ht="28.8" x14ac:dyDescent="0.3">
      <c r="B79" s="57">
        <v>0.4375</v>
      </c>
      <c r="C79" s="57">
        <v>0.52777777777777779</v>
      </c>
      <c r="D79" s="56">
        <v>45</v>
      </c>
      <c r="E79" s="91" t="s">
        <v>31</v>
      </c>
      <c r="F79" s="28"/>
      <c r="G79" s="57">
        <v>0.4375</v>
      </c>
      <c r="H79" s="57">
        <v>0.52777777777777779</v>
      </c>
      <c r="I79" s="56">
        <v>30</v>
      </c>
      <c r="J79" s="31" t="s">
        <v>32</v>
      </c>
      <c r="K79" s="32"/>
      <c r="L79" s="57">
        <v>0.4375</v>
      </c>
      <c r="M79" s="57">
        <v>0.52777777777777779</v>
      </c>
      <c r="N79" s="56">
        <v>30</v>
      </c>
      <c r="O79" s="31" t="s">
        <v>33</v>
      </c>
      <c r="P79" s="28"/>
      <c r="Q79" s="57">
        <v>0.4375</v>
      </c>
      <c r="R79" s="57">
        <v>0.52777777777777779</v>
      </c>
      <c r="S79" s="56">
        <v>45</v>
      </c>
      <c r="T79" s="31" t="s">
        <v>34</v>
      </c>
      <c r="V79" s="57">
        <v>0.4375</v>
      </c>
      <c r="W79" s="57">
        <v>0.52777777777777779</v>
      </c>
      <c r="X79" s="56">
        <v>30</v>
      </c>
      <c r="Y79" s="31" t="s">
        <v>32</v>
      </c>
      <c r="Z79" s="151"/>
      <c r="AA79" s="57">
        <v>0.4375</v>
      </c>
      <c r="AB79" s="57">
        <v>0.52777777777777779</v>
      </c>
      <c r="AC79" s="56">
        <v>30</v>
      </c>
      <c r="AD79" s="31" t="s">
        <v>32</v>
      </c>
      <c r="AE79" s="27"/>
    </row>
    <row r="80" spans="1:31" ht="28.8" x14ac:dyDescent="0.3">
      <c r="B80" s="57">
        <v>0.46875</v>
      </c>
      <c r="C80" s="57">
        <v>5.9027777777777783E-2</v>
      </c>
      <c r="D80" s="56">
        <v>45</v>
      </c>
      <c r="E80" s="31" t="s">
        <v>34</v>
      </c>
      <c r="F80" s="28"/>
      <c r="G80" s="57">
        <v>0.45833333333333331</v>
      </c>
      <c r="H80" s="57">
        <v>4.8611111111111112E-2</v>
      </c>
      <c r="I80" s="56">
        <v>45</v>
      </c>
      <c r="J80" s="31" t="s">
        <v>34</v>
      </c>
      <c r="K80" s="32"/>
      <c r="L80" s="57">
        <v>0.45833333333333331</v>
      </c>
      <c r="M80" s="57">
        <v>4.8611111111111112E-2</v>
      </c>
      <c r="N80" s="56">
        <v>15</v>
      </c>
      <c r="O80" s="31" t="s">
        <v>35</v>
      </c>
      <c r="P80" s="28"/>
      <c r="Q80" s="57">
        <v>0.46875</v>
      </c>
      <c r="R80" s="57">
        <v>5.9027777777777783E-2</v>
      </c>
      <c r="S80" s="56">
        <v>15</v>
      </c>
      <c r="T80" s="31" t="s">
        <v>61</v>
      </c>
      <c r="V80" s="57">
        <v>0.45833333333333331</v>
      </c>
      <c r="W80" s="57">
        <v>4.8611111111111112E-2</v>
      </c>
      <c r="X80" s="56">
        <v>45</v>
      </c>
      <c r="Y80" s="31" t="s">
        <v>33</v>
      </c>
      <c r="Z80" s="151"/>
      <c r="AA80" s="57">
        <v>0.45833333333333331</v>
      </c>
      <c r="AB80" s="57">
        <v>4.8611111111111112E-2</v>
      </c>
      <c r="AC80" s="56">
        <v>45</v>
      </c>
      <c r="AD80" s="31" t="s">
        <v>33</v>
      </c>
      <c r="AE80" s="27"/>
    </row>
    <row r="81" spans="1:31" ht="28.8" x14ac:dyDescent="0.3">
      <c r="B81" s="33"/>
      <c r="C81" s="33"/>
      <c r="D81" s="34"/>
      <c r="E81" s="35"/>
      <c r="F81" s="28"/>
      <c r="G81" s="57">
        <v>0.48958333333333331</v>
      </c>
      <c r="H81" s="57">
        <v>7.9861111111111105E-2</v>
      </c>
      <c r="I81" s="56">
        <v>15</v>
      </c>
      <c r="J81" s="31" t="s">
        <v>61</v>
      </c>
      <c r="K81" s="32"/>
      <c r="L81" s="57">
        <v>0.46875</v>
      </c>
      <c r="M81" s="57">
        <v>5.9027777777777783E-2</v>
      </c>
      <c r="N81" s="56">
        <v>45</v>
      </c>
      <c r="O81" s="91" t="s">
        <v>31</v>
      </c>
      <c r="P81" s="28"/>
      <c r="Q81" s="57">
        <v>0.47916666666666669</v>
      </c>
      <c r="R81" s="57">
        <v>6.9444444444444434E-2</v>
      </c>
      <c r="S81" s="56">
        <v>30</v>
      </c>
      <c r="T81" s="31" t="s">
        <v>32</v>
      </c>
      <c r="V81" s="57">
        <v>0.48958333333333331</v>
      </c>
      <c r="W81" s="57">
        <v>7.9861111111111105E-2</v>
      </c>
      <c r="X81" s="56">
        <v>15</v>
      </c>
      <c r="Y81" s="31" t="s">
        <v>35</v>
      </c>
      <c r="Z81" s="151"/>
      <c r="AA81" s="57">
        <v>0.48958333333333331</v>
      </c>
      <c r="AB81" s="57">
        <v>7.9861111111111105E-2</v>
      </c>
      <c r="AC81" s="56">
        <v>15</v>
      </c>
      <c r="AD81" s="31" t="s">
        <v>35</v>
      </c>
      <c r="AE81" s="27"/>
    </row>
    <row r="82" spans="1:31" x14ac:dyDescent="0.3">
      <c r="A82"/>
      <c r="B82" s="10"/>
      <c r="C82" s="68" t="s">
        <v>14</v>
      </c>
      <c r="D82" s="10">
        <f>SUM(D74:D81)</f>
        <v>110</v>
      </c>
      <c r="I82" s="10">
        <f>SUM(I79:I81)+$D74+$D75</f>
        <v>110</v>
      </c>
      <c r="N82" s="10">
        <f>SUM(N79:N81)+$D74+$D75</f>
        <v>110</v>
      </c>
      <c r="S82" s="10">
        <f>SUM(S79:S81)+$D74+$D75</f>
        <v>110</v>
      </c>
      <c r="X82" s="10">
        <f>SUM(X79:X81)+$D74+$D75</f>
        <v>110</v>
      </c>
      <c r="AC82" s="10">
        <f>SUM(AC79:AC81)+$D74+$D75</f>
        <v>110</v>
      </c>
    </row>
    <row r="83" spans="1:31" x14ac:dyDescent="0.3">
      <c r="A83"/>
      <c r="B83" s="10"/>
      <c r="C83" s="68"/>
      <c r="D83" s="10"/>
      <c r="I83" s="10"/>
      <c r="N83" s="10"/>
      <c r="S83" s="10"/>
      <c r="X83" s="10"/>
      <c r="AC83" s="10"/>
    </row>
    <row r="84" spans="1:31" x14ac:dyDescent="0.3">
      <c r="A84"/>
      <c r="B84" s="10"/>
      <c r="C84" s="68"/>
      <c r="D84" s="164" t="s">
        <v>24</v>
      </c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X84" s="10"/>
      <c r="AC84" s="10"/>
    </row>
    <row r="86" spans="1:31" x14ac:dyDescent="0.3">
      <c r="A86"/>
      <c r="B86" s="10"/>
      <c r="C86" s="10"/>
      <c r="D86"/>
      <c r="E86" t="s">
        <v>25</v>
      </c>
      <c r="F86"/>
      <c r="G86" s="10"/>
      <c r="H86" s="10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</row>
    <row r="87" spans="1:31" x14ac:dyDescent="0.3">
      <c r="A87"/>
      <c r="B87" s="10"/>
      <c r="C87" s="10"/>
      <c r="D87"/>
      <c r="E87" t="s">
        <v>26</v>
      </c>
      <c r="F87"/>
      <c r="G87" s="10"/>
      <c r="H87" s="10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</row>
    <row r="88" spans="1:31" x14ac:dyDescent="0.3">
      <c r="A88"/>
      <c r="B88" s="10"/>
      <c r="C88" s="10"/>
      <c r="D88"/>
      <c r="E88" s="51" t="s">
        <v>36</v>
      </c>
      <c r="F88"/>
      <c r="G88" s="10"/>
      <c r="H88" s="10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</row>
  </sheetData>
  <mergeCells count="50">
    <mergeCell ref="AA78:AD78"/>
    <mergeCell ref="AA6:AB6"/>
    <mergeCell ref="L15:O15"/>
    <mergeCell ref="AA44:AB44"/>
    <mergeCell ref="AA49:AD49"/>
    <mergeCell ref="AA73:AB73"/>
    <mergeCell ref="D58:T58"/>
    <mergeCell ref="E55:Y55"/>
    <mergeCell ref="E54:J54"/>
    <mergeCell ref="V6:W6"/>
    <mergeCell ref="B10:E10"/>
    <mergeCell ref="B15:E15"/>
    <mergeCell ref="G15:J15"/>
    <mergeCell ref="B68:C70"/>
    <mergeCell ref="B39:C41"/>
    <mergeCell ref="V49:Y49"/>
    <mergeCell ref="D84:T84"/>
    <mergeCell ref="V73:W73"/>
    <mergeCell ref="E74:Y74"/>
    <mergeCell ref="E75:Y75"/>
    <mergeCell ref="B78:E78"/>
    <mergeCell ref="G78:J78"/>
    <mergeCell ref="L78:O78"/>
    <mergeCell ref="Q78:T78"/>
    <mergeCell ref="V78:Y78"/>
    <mergeCell ref="B73:C73"/>
    <mergeCell ref="G73:H73"/>
    <mergeCell ref="L73:M73"/>
    <mergeCell ref="Q73:R73"/>
    <mergeCell ref="B44:C44"/>
    <mergeCell ref="G44:H44"/>
    <mergeCell ref="B49:E49"/>
    <mergeCell ref="G49:J49"/>
    <mergeCell ref="L44:M44"/>
    <mergeCell ref="Q44:R44"/>
    <mergeCell ref="L49:O49"/>
    <mergeCell ref="Q49:T49"/>
    <mergeCell ref="E45:Y45"/>
    <mergeCell ref="E46:Y46"/>
    <mergeCell ref="V44:W44"/>
    <mergeCell ref="B2:C4"/>
    <mergeCell ref="B6:C6"/>
    <mergeCell ref="G6:H6"/>
    <mergeCell ref="L6:M6"/>
    <mergeCell ref="Q6:R6"/>
    <mergeCell ref="G10:J10"/>
    <mergeCell ref="L10:O10"/>
    <mergeCell ref="E7:O7"/>
    <mergeCell ref="E8:O8"/>
    <mergeCell ref="E20:O20"/>
  </mergeCells>
  <pageMargins left="0.7" right="0.7" top="0.75" bottom="0.75" header="0.3" footer="0.3"/>
  <pageSetup scale="31" orientation="landscape" r:id="rId1"/>
  <rowBreaks count="1" manualBreakCount="1">
    <brk id="29" max="16383" man="1"/>
  </rowBreaks>
  <colBreaks count="1" manualBreakCount="1">
    <brk id="17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81"/>
  <sheetViews>
    <sheetView showGridLines="0" zoomScale="90" zoomScaleNormal="90" workbookViewId="0"/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.6640625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.6640625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.6640625" style="16" customWidth="1"/>
    <col min="16" max="16" width="3.33203125" style="16" customWidth="1"/>
    <col min="17" max="18" width="6.6640625" style="16" customWidth="1"/>
    <col min="19" max="19" width="14.33203125" style="16" customWidth="1"/>
    <col min="20" max="20" width="22.6640625" style="16" customWidth="1"/>
    <col min="21" max="16384" width="8.88671875" style="16"/>
  </cols>
  <sheetData>
    <row r="1" spans="1:24" customFormat="1" x14ac:dyDescent="0.3">
      <c r="A1" t="s">
        <v>150</v>
      </c>
      <c r="B1" s="10"/>
      <c r="C1" s="10"/>
    </row>
    <row r="2" spans="1:24" customFormat="1" x14ac:dyDescent="0.3">
      <c r="A2" s="16"/>
      <c r="B2" s="162">
        <v>4</v>
      </c>
      <c r="C2" s="162"/>
      <c r="E2" s="134" t="s">
        <v>137</v>
      </c>
      <c r="L2" s="16"/>
      <c r="M2" s="16"/>
      <c r="N2" s="16"/>
      <c r="O2" s="16"/>
      <c r="P2" s="16"/>
      <c r="Q2" s="16"/>
      <c r="R2" s="16"/>
      <c r="S2" s="16"/>
      <c r="T2" s="16"/>
    </row>
    <row r="3" spans="1:24" customFormat="1" x14ac:dyDescent="0.3">
      <c r="A3" s="16"/>
      <c r="B3" s="162"/>
      <c r="C3" s="162"/>
      <c r="E3" s="135" t="s">
        <v>129</v>
      </c>
      <c r="L3" s="16"/>
      <c r="M3" s="16"/>
      <c r="N3" s="16"/>
      <c r="O3" s="16"/>
      <c r="P3" s="16"/>
      <c r="Q3" s="16"/>
      <c r="R3" s="16"/>
      <c r="S3" s="16"/>
      <c r="T3" s="16"/>
    </row>
    <row r="4" spans="1:24" customFormat="1" x14ac:dyDescent="0.3">
      <c r="A4" s="16"/>
      <c r="B4" s="162"/>
      <c r="C4" s="162"/>
      <c r="D4" s="69"/>
      <c r="E4" s="69"/>
      <c r="F4" s="69"/>
      <c r="G4" s="69"/>
      <c r="H4" s="69"/>
      <c r="L4" s="16"/>
      <c r="M4" s="16"/>
      <c r="N4" s="16"/>
      <c r="O4" s="16"/>
      <c r="P4" s="16"/>
      <c r="Q4" s="16"/>
      <c r="R4" s="16"/>
      <c r="S4" s="16"/>
      <c r="T4" s="16"/>
    </row>
    <row r="5" spans="1:24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V5" t="s">
        <v>98</v>
      </c>
    </row>
    <row r="6" spans="1:24" customFormat="1" x14ac:dyDescent="0.3">
      <c r="A6" s="16"/>
      <c r="B6" s="197" t="s">
        <v>4</v>
      </c>
      <c r="C6" s="197"/>
      <c r="D6" s="53" t="s">
        <v>5</v>
      </c>
      <c r="E6" s="55" t="s">
        <v>6</v>
      </c>
      <c r="F6" s="19"/>
      <c r="G6" s="195" t="s">
        <v>4</v>
      </c>
      <c r="H6" s="196"/>
      <c r="I6" s="53" t="s">
        <v>5</v>
      </c>
      <c r="J6" s="55" t="s">
        <v>6</v>
      </c>
      <c r="K6" s="16"/>
      <c r="L6" s="198"/>
      <c r="M6" s="198"/>
      <c r="N6" s="78"/>
      <c r="O6" s="77"/>
      <c r="P6" s="77"/>
      <c r="Q6" s="198"/>
      <c r="R6" s="198"/>
      <c r="S6" s="78"/>
      <c r="T6" s="77"/>
    </row>
    <row r="7" spans="1:24" customFormat="1" x14ac:dyDescent="0.3">
      <c r="A7" s="16"/>
      <c r="B7" s="77"/>
      <c r="C7" s="77"/>
      <c r="D7" s="78"/>
      <c r="E7" s="77"/>
      <c r="F7" s="77"/>
      <c r="G7" s="77"/>
      <c r="H7" s="77"/>
      <c r="I7" s="78"/>
      <c r="J7" s="77"/>
      <c r="K7" s="16"/>
      <c r="L7" s="77"/>
      <c r="M7" s="77"/>
      <c r="N7" s="78"/>
      <c r="O7" s="77"/>
      <c r="P7" s="77"/>
      <c r="Q7" s="77"/>
      <c r="R7" s="77"/>
      <c r="S7" s="78"/>
      <c r="T7" s="77"/>
    </row>
    <row r="8" spans="1:24" customFormat="1" ht="15.6" customHeight="1" x14ac:dyDescent="0.3">
      <c r="A8" s="21"/>
      <c r="B8" s="216" t="s">
        <v>29</v>
      </c>
      <c r="C8" s="217"/>
      <c r="D8" s="217"/>
      <c r="E8" s="218"/>
      <c r="F8" s="20"/>
      <c r="G8" s="216" t="s">
        <v>52</v>
      </c>
      <c r="H8" s="217"/>
      <c r="I8" s="217"/>
      <c r="J8" s="218"/>
      <c r="K8" s="21"/>
      <c r="L8" s="16"/>
      <c r="M8" s="16"/>
      <c r="N8" s="16"/>
      <c r="O8" s="16"/>
      <c r="P8" s="20"/>
      <c r="Q8" s="16"/>
      <c r="R8" s="16"/>
      <c r="S8" s="16"/>
      <c r="T8" s="16"/>
    </row>
    <row r="9" spans="1:24" customFormat="1" x14ac:dyDescent="0.3">
      <c r="A9" s="16"/>
      <c r="B9" s="82">
        <v>0.41666666666666669</v>
      </c>
      <c r="C9" s="82">
        <v>0.5</v>
      </c>
      <c r="D9" s="56">
        <v>30</v>
      </c>
      <c r="E9" s="137" t="s">
        <v>89</v>
      </c>
      <c r="F9" s="27"/>
      <c r="G9" s="219">
        <v>0.41666666666666669</v>
      </c>
      <c r="H9" s="219">
        <v>0.5</v>
      </c>
      <c r="I9" s="223">
        <v>45</v>
      </c>
      <c r="J9" s="224" t="s">
        <v>132</v>
      </c>
      <c r="K9" s="32"/>
      <c r="L9" s="16"/>
      <c r="M9" s="16"/>
      <c r="N9" s="16"/>
      <c r="O9" s="16"/>
      <c r="P9" s="27"/>
      <c r="Q9" s="16"/>
      <c r="R9" s="16"/>
      <c r="S9" s="16"/>
      <c r="T9" s="16"/>
      <c r="U9" s="16"/>
      <c r="V9" t="s">
        <v>99</v>
      </c>
      <c r="W9" t="s">
        <v>101</v>
      </c>
      <c r="X9">
        <f>SUMIF(V$9:V$18,"=p",D$9:D$18)</f>
        <v>55</v>
      </c>
    </row>
    <row r="10" spans="1:24" customFormat="1" x14ac:dyDescent="0.3">
      <c r="A10" s="16"/>
      <c r="B10" s="57">
        <f>B9+TIME(0,$D9,0)</f>
        <v>0.4375</v>
      </c>
      <c r="C10" s="57">
        <f>C9+TIME(0,$D9,0)</f>
        <v>0.52083333333333337</v>
      </c>
      <c r="D10" s="56"/>
      <c r="E10" s="137"/>
      <c r="F10" s="27"/>
      <c r="G10" s="220"/>
      <c r="H10" s="220"/>
      <c r="I10" s="223"/>
      <c r="J10" s="224"/>
      <c r="K10" s="32"/>
      <c r="L10" s="16"/>
      <c r="M10" s="16"/>
      <c r="N10" s="16"/>
      <c r="O10" s="16"/>
      <c r="P10" s="27"/>
      <c r="Q10" s="16"/>
      <c r="R10" s="16"/>
      <c r="S10" s="16"/>
      <c r="T10" s="16"/>
      <c r="U10" s="16"/>
      <c r="V10" t="s">
        <v>101</v>
      </c>
      <c r="W10" t="s">
        <v>99</v>
      </c>
      <c r="X10">
        <f>SUMIF(V$9:V$18,"=t",D$9:D$18)</f>
        <v>30</v>
      </c>
    </row>
    <row r="11" spans="1:24" customFormat="1" ht="44.4" customHeight="1" x14ac:dyDescent="0.3">
      <c r="A11" s="16"/>
      <c r="B11" s="57">
        <f>B10+TIME(0,$D10,0)</f>
        <v>0.4375</v>
      </c>
      <c r="C11" s="57">
        <f>C10+TIME(0,$D10,0)</f>
        <v>0.52083333333333337</v>
      </c>
      <c r="D11" s="56">
        <v>55</v>
      </c>
      <c r="E11" s="137" t="s">
        <v>169</v>
      </c>
      <c r="F11" s="27"/>
      <c r="G11" s="57">
        <f>G9+TIME(0,I9,0)</f>
        <v>0.44791666666666669</v>
      </c>
      <c r="H11" s="57">
        <f>H9+TIME(0,I9,0)</f>
        <v>0.53125</v>
      </c>
      <c r="I11" s="56">
        <v>55</v>
      </c>
      <c r="J11" s="137" t="s">
        <v>169</v>
      </c>
      <c r="K11" s="32"/>
      <c r="L11" s="16"/>
      <c r="M11" s="16"/>
      <c r="N11" s="16"/>
      <c r="O11" s="16"/>
      <c r="P11" s="27"/>
      <c r="Q11" s="16"/>
      <c r="R11" s="16"/>
      <c r="S11" s="16"/>
      <c r="T11" s="16"/>
      <c r="U11" s="16"/>
      <c r="V11" t="s">
        <v>101</v>
      </c>
      <c r="W11" t="s">
        <v>100</v>
      </c>
      <c r="X11">
        <f>SUMIF(V$9:V$18,"=a",D$9:D$18)</f>
        <v>10</v>
      </c>
    </row>
    <row r="12" spans="1:24" customFormat="1" ht="28.2" customHeight="1" x14ac:dyDescent="0.3">
      <c r="A12" s="16"/>
      <c r="B12" s="76"/>
      <c r="C12" s="76"/>
      <c r="D12" s="27"/>
      <c r="E12" s="27"/>
      <c r="F12" s="27"/>
      <c r="G12" s="76"/>
      <c r="H12" s="76"/>
      <c r="I12" s="27"/>
      <c r="J12" s="27"/>
      <c r="K12" s="32"/>
      <c r="L12" s="76"/>
      <c r="M12" s="76"/>
      <c r="N12" s="27"/>
      <c r="O12" s="27"/>
      <c r="P12" s="27"/>
      <c r="Q12" s="76"/>
      <c r="R12" s="76"/>
      <c r="S12" s="27"/>
      <c r="T12" s="27"/>
      <c r="U12" s="16"/>
    </row>
    <row r="13" spans="1:24" customFormat="1" ht="28.2" customHeight="1" x14ac:dyDescent="0.3">
      <c r="A13" s="16"/>
      <c r="B13" s="216" t="s">
        <v>30</v>
      </c>
      <c r="C13" s="217"/>
      <c r="D13" s="217"/>
      <c r="E13" s="218"/>
      <c r="F13" s="27"/>
      <c r="G13" s="216" t="s">
        <v>37</v>
      </c>
      <c r="H13" s="217"/>
      <c r="I13" s="217"/>
      <c r="J13" s="218"/>
      <c r="K13" s="32"/>
      <c r="L13" s="76"/>
      <c r="M13" s="76"/>
      <c r="N13" s="27"/>
      <c r="O13" s="27"/>
      <c r="P13" s="27"/>
      <c r="Q13" s="76"/>
      <c r="R13" s="76"/>
      <c r="S13" s="27"/>
      <c r="T13" s="27"/>
      <c r="U13" s="16"/>
    </row>
    <row r="14" spans="1:24" customFormat="1" ht="28.2" customHeight="1" x14ac:dyDescent="0.3">
      <c r="A14" s="16"/>
      <c r="B14" s="82">
        <v>0.41666666666666669</v>
      </c>
      <c r="C14" s="82">
        <v>0.5</v>
      </c>
      <c r="D14" s="56"/>
      <c r="E14" s="137"/>
      <c r="F14" s="27"/>
      <c r="G14" s="258">
        <v>0.41666666666666669</v>
      </c>
      <c r="H14" s="258">
        <v>0.5</v>
      </c>
      <c r="I14" s="260">
        <v>55</v>
      </c>
      <c r="J14" s="262" t="s">
        <v>169</v>
      </c>
      <c r="K14" s="32"/>
      <c r="L14" s="76"/>
      <c r="M14" s="76"/>
      <c r="N14" s="27"/>
      <c r="O14" s="27"/>
      <c r="P14" s="27"/>
      <c r="Q14" s="76"/>
      <c r="R14" s="76"/>
      <c r="S14" s="27"/>
      <c r="T14" s="27"/>
      <c r="U14" s="16"/>
    </row>
    <row r="15" spans="1:24" customFormat="1" ht="28.2" customHeight="1" x14ac:dyDescent="0.3">
      <c r="A15" s="16"/>
      <c r="B15" s="57">
        <f>B14+TIME(0,$D14,0)</f>
        <v>0.41666666666666669</v>
      </c>
      <c r="C15" s="57">
        <f>C14+TIME(0,$D14,0)</f>
        <v>0.5</v>
      </c>
      <c r="D15" s="56">
        <v>55</v>
      </c>
      <c r="E15" s="137" t="s">
        <v>169</v>
      </c>
      <c r="F15" s="27"/>
      <c r="G15" s="259"/>
      <c r="H15" s="259"/>
      <c r="I15" s="261"/>
      <c r="J15" s="263"/>
      <c r="K15" s="32"/>
      <c r="L15" s="76"/>
      <c r="M15" s="76"/>
      <c r="N15" s="27"/>
      <c r="O15" s="27"/>
      <c r="P15" s="27"/>
      <c r="Q15" s="76"/>
      <c r="R15" s="76"/>
      <c r="S15" s="27"/>
      <c r="T15" s="27"/>
      <c r="U15" s="16"/>
    </row>
    <row r="16" spans="1:24" customFormat="1" ht="28.2" customHeight="1" x14ac:dyDescent="0.3">
      <c r="A16" s="16"/>
      <c r="B16" s="57">
        <f>B15+TIME(0,$D15,0)</f>
        <v>0.45486111111111116</v>
      </c>
      <c r="C16" s="57">
        <f>C15+TIME(0,$D15,0)</f>
        <v>0.53819444444444442</v>
      </c>
      <c r="D16" s="56">
        <v>30</v>
      </c>
      <c r="E16" s="137" t="s">
        <v>89</v>
      </c>
      <c r="F16" s="27"/>
      <c r="G16" s="57">
        <f>G14+TIME(0,I14,0)</f>
        <v>0.4548611111111111</v>
      </c>
      <c r="H16" s="57">
        <f>H14+TIME(0,I14,0)</f>
        <v>0.53819444444444442</v>
      </c>
      <c r="I16" s="56">
        <v>45</v>
      </c>
      <c r="J16" s="137" t="s">
        <v>132</v>
      </c>
      <c r="K16" s="32"/>
      <c r="L16" s="76"/>
      <c r="M16" s="76"/>
      <c r="N16" s="27"/>
      <c r="O16" s="27"/>
      <c r="P16" s="27"/>
      <c r="Q16" s="76"/>
      <c r="R16" s="76"/>
      <c r="S16" s="27"/>
      <c r="T16" s="27"/>
      <c r="U16" s="16"/>
    </row>
    <row r="17" spans="1:24" customFormat="1" x14ac:dyDescent="0.3">
      <c r="A17" s="16"/>
      <c r="B17" s="76"/>
      <c r="C17" s="76"/>
      <c r="D17" s="27"/>
      <c r="E17" s="27"/>
      <c r="F17" s="27"/>
      <c r="G17" s="76"/>
      <c r="H17" s="76"/>
      <c r="I17" s="27"/>
      <c r="J17" s="27"/>
      <c r="K17" s="32"/>
      <c r="L17" s="76"/>
      <c r="M17" s="76"/>
      <c r="N17" s="27"/>
      <c r="O17" s="27"/>
      <c r="P17" s="27"/>
      <c r="Q17" s="76"/>
      <c r="R17" s="76"/>
      <c r="S17" s="27"/>
      <c r="T17" s="27"/>
      <c r="U17" s="16"/>
      <c r="W17" s="16"/>
      <c r="X17" s="16"/>
    </row>
    <row r="18" spans="1:24" customFormat="1" x14ac:dyDescent="0.3">
      <c r="A18" s="17"/>
      <c r="B18" s="94">
        <f>B11+TIME(0,D11,0)</f>
        <v>0.47569444444444442</v>
      </c>
      <c r="C18" s="94">
        <f>C11+TIME(0,D11,0)</f>
        <v>0.55902777777777779</v>
      </c>
      <c r="D18" s="56">
        <v>10</v>
      </c>
      <c r="E18" s="191" t="s">
        <v>84</v>
      </c>
      <c r="F18" s="192"/>
      <c r="G18" s="192"/>
      <c r="H18" s="192"/>
      <c r="I18" s="192"/>
      <c r="J18" s="193"/>
      <c r="U18" s="17"/>
      <c r="V18" t="s">
        <v>100</v>
      </c>
      <c r="W18" s="16"/>
      <c r="X18" s="16"/>
    </row>
    <row r="19" spans="1:24" customFormat="1" hidden="1" x14ac:dyDescent="0.3">
      <c r="B19" s="10"/>
      <c r="C19" s="68" t="s">
        <v>14</v>
      </c>
      <c r="D19" s="10">
        <f>SUM(D9:D18)</f>
        <v>180</v>
      </c>
      <c r="E19" s="18"/>
      <c r="F19" s="18"/>
      <c r="G19" s="18"/>
      <c r="H19" s="18"/>
      <c r="I19" s="10">
        <f>SUM(I9:I11)+D18</f>
        <v>110</v>
      </c>
      <c r="J19" s="18"/>
      <c r="K19" s="16"/>
      <c r="L19" s="16"/>
      <c r="M19" s="16"/>
      <c r="N19" s="10">
        <f>SUM(D14:D16)+D18</f>
        <v>95</v>
      </c>
      <c r="O19" s="16"/>
      <c r="P19" s="16"/>
      <c r="Q19" s="16"/>
      <c r="R19" s="16"/>
      <c r="S19" s="10">
        <f>SUM(I14:I16)+D18</f>
        <v>110</v>
      </c>
      <c r="T19" s="16"/>
      <c r="U19" s="17"/>
    </row>
    <row r="20" spans="1:24" customFormat="1" x14ac:dyDescent="0.3">
      <c r="A20" s="16"/>
      <c r="B20" s="15"/>
      <c r="C20" s="15"/>
      <c r="D20" s="15"/>
      <c r="E20" s="18"/>
      <c r="F20" s="18"/>
      <c r="G20" s="18"/>
      <c r="H20" s="18"/>
      <c r="I20" s="18"/>
      <c r="J20" s="18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</row>
    <row r="21" spans="1:24" customFormat="1" x14ac:dyDescent="0.3">
      <c r="A21" s="16"/>
      <c r="B21" s="15"/>
      <c r="C21" s="15"/>
      <c r="D21" s="16"/>
      <c r="E21" s="16"/>
      <c r="F21" s="16"/>
      <c r="G21" s="15"/>
      <c r="H21" s="15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</row>
    <row r="22" spans="1:24" customFormat="1" x14ac:dyDescent="0.3">
      <c r="B22" s="10"/>
      <c r="C22" s="10"/>
      <c r="E22" t="s">
        <v>65</v>
      </c>
      <c r="G22" s="10"/>
      <c r="H22" s="10"/>
    </row>
    <row r="23" spans="1:24" customFormat="1" x14ac:dyDescent="0.3">
      <c r="B23" s="10"/>
      <c r="C23" s="10"/>
      <c r="E23" t="s">
        <v>26</v>
      </c>
      <c r="G23" s="10"/>
      <c r="H23" s="10"/>
    </row>
    <row r="24" spans="1:24" customFormat="1" x14ac:dyDescent="0.3">
      <c r="A24" s="16"/>
      <c r="B24" s="15"/>
      <c r="C24" s="15"/>
      <c r="D24" s="16"/>
      <c r="E24" s="51" t="s">
        <v>36</v>
      </c>
      <c r="F24" s="16"/>
      <c r="G24" s="15"/>
      <c r="H24" s="15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</row>
    <row r="25" spans="1:24" customFormat="1" x14ac:dyDescent="0.3">
      <c r="B25" s="10"/>
      <c r="C25" s="10"/>
    </row>
    <row r="26" spans="1:24" customFormat="1" x14ac:dyDescent="0.3">
      <c r="B26" s="10"/>
      <c r="C26" s="10"/>
    </row>
    <row r="27" spans="1:24" customFormat="1" x14ac:dyDescent="0.3">
      <c r="B27" s="10"/>
      <c r="C27" s="10"/>
    </row>
    <row r="28" spans="1:24" customFormat="1" x14ac:dyDescent="0.3">
      <c r="B28" s="10"/>
      <c r="C28" s="10"/>
    </row>
    <row r="29" spans="1:24" customFormat="1" x14ac:dyDescent="0.3">
      <c r="B29" s="10"/>
      <c r="C29" s="10"/>
    </row>
    <row r="30" spans="1:24" customFormat="1" x14ac:dyDescent="0.3">
      <c r="B30" s="10"/>
      <c r="C30" s="10"/>
    </row>
    <row r="31" spans="1:24" customFormat="1" x14ac:dyDescent="0.3">
      <c r="B31" s="10"/>
      <c r="C31" s="10"/>
    </row>
    <row r="32" spans="1:24" customFormat="1" x14ac:dyDescent="0.3">
      <c r="B32" s="10"/>
      <c r="C32" s="10"/>
    </row>
    <row r="33" spans="1:24" customFormat="1" x14ac:dyDescent="0.3">
      <c r="B33" s="10"/>
      <c r="C33" s="10"/>
    </row>
    <row r="34" spans="1:24" customFormat="1" x14ac:dyDescent="0.3">
      <c r="B34" s="10"/>
      <c r="C34" s="10"/>
    </row>
    <row r="35" spans="1:24" customFormat="1" x14ac:dyDescent="0.3">
      <c r="B35" s="10"/>
      <c r="C35" s="10"/>
    </row>
    <row r="36" spans="1:24" customFormat="1" x14ac:dyDescent="0.3">
      <c r="B36" s="10"/>
      <c r="C36" s="10"/>
    </row>
    <row r="37" spans="1:24" customFormat="1" x14ac:dyDescent="0.3">
      <c r="B37" s="10"/>
      <c r="C37" s="10"/>
    </row>
    <row r="39" spans="1:24" x14ac:dyDescent="0.3">
      <c r="B39" s="162">
        <v>4</v>
      </c>
      <c r="C39" s="162"/>
      <c r="D39" s="2" t="s">
        <v>86</v>
      </c>
      <c r="E39" s="2"/>
      <c r="F39" s="2"/>
      <c r="G39" s="2"/>
      <c r="H39" s="2"/>
      <c r="I39" s="6"/>
      <c r="J39"/>
      <c r="K39"/>
    </row>
    <row r="40" spans="1:24" x14ac:dyDescent="0.3">
      <c r="B40" s="162"/>
      <c r="C40" s="162"/>
      <c r="D40" s="8" t="s">
        <v>87</v>
      </c>
      <c r="E40" s="8"/>
      <c r="F40" s="8"/>
      <c r="G40" s="8"/>
      <c r="H40" s="8"/>
      <c r="I40"/>
      <c r="J40"/>
      <c r="K40"/>
    </row>
    <row r="41" spans="1:24" x14ac:dyDescent="0.3">
      <c r="A41" s="16" t="s">
        <v>112</v>
      </c>
      <c r="B41" s="162"/>
      <c r="C41" s="162"/>
      <c r="D41" s="24" t="s">
        <v>2</v>
      </c>
      <c r="E41" s="24"/>
      <c r="F41" s="24"/>
      <c r="G41" s="24"/>
      <c r="H41" s="24"/>
      <c r="I41"/>
      <c r="J41"/>
      <c r="K41"/>
    </row>
    <row r="42" spans="1:24" x14ac:dyDescent="0.3">
      <c r="A42" s="16" t="s">
        <v>114</v>
      </c>
    </row>
    <row r="43" spans="1:24" ht="14.4" customHeight="1" x14ac:dyDescent="0.3">
      <c r="B43" s="197" t="s">
        <v>4</v>
      </c>
      <c r="C43" s="197"/>
      <c r="D43" s="53" t="s">
        <v>5</v>
      </c>
      <c r="E43" s="55" t="s">
        <v>6</v>
      </c>
      <c r="F43" s="19"/>
      <c r="G43" s="195" t="s">
        <v>4</v>
      </c>
      <c r="H43" s="196"/>
      <c r="I43" s="53" t="s">
        <v>5</v>
      </c>
      <c r="J43" s="55" t="s">
        <v>6</v>
      </c>
      <c r="L43" s="197" t="s">
        <v>4</v>
      </c>
      <c r="M43" s="197"/>
      <c r="N43" s="53" t="s">
        <v>5</v>
      </c>
      <c r="O43" s="55" t="s">
        <v>6</v>
      </c>
      <c r="P43" s="19"/>
      <c r="Q43" s="195" t="s">
        <v>4</v>
      </c>
      <c r="R43" s="196"/>
      <c r="S43" s="53" t="s">
        <v>5</v>
      </c>
      <c r="T43" s="55" t="s">
        <v>6</v>
      </c>
      <c r="V43" t="s">
        <v>98</v>
      </c>
      <c r="W43"/>
      <c r="X43"/>
    </row>
    <row r="44" spans="1:24" ht="13.8" customHeight="1" x14ac:dyDescent="0.3">
      <c r="B44" s="77"/>
      <c r="C44" s="77"/>
      <c r="D44" s="78"/>
      <c r="E44" s="77"/>
      <c r="F44" s="77"/>
      <c r="G44" s="77"/>
      <c r="H44" s="77"/>
      <c r="I44" s="78"/>
      <c r="J44" s="77"/>
      <c r="L44" s="77"/>
      <c r="M44" s="77"/>
      <c r="N44" s="78"/>
      <c r="O44" s="77"/>
      <c r="P44" s="77"/>
      <c r="Q44" s="77"/>
      <c r="R44" s="77"/>
      <c r="S44" s="78"/>
      <c r="T44" s="77"/>
      <c r="V44"/>
      <c r="W44"/>
      <c r="X44"/>
    </row>
    <row r="45" spans="1:24" ht="13.8" customHeight="1" x14ac:dyDescent="0.3">
      <c r="D45" t="s">
        <v>48</v>
      </c>
      <c r="E45"/>
      <c r="F45"/>
      <c r="G45"/>
      <c r="H45"/>
      <c r="I45" s="225" t="s">
        <v>49</v>
      </c>
      <c r="J45" s="225"/>
      <c r="L45" s="15"/>
      <c r="M45" s="15"/>
      <c r="N45" t="s">
        <v>48</v>
      </c>
      <c r="O45" s="18"/>
      <c r="P45" s="18"/>
      <c r="Q45" s="18"/>
      <c r="R45" s="18"/>
      <c r="S45" t="s">
        <v>48</v>
      </c>
      <c r="T45" s="18"/>
      <c r="V45"/>
      <c r="W45"/>
      <c r="X45"/>
    </row>
    <row r="46" spans="1:24" s="21" customFormat="1" ht="15.6" x14ac:dyDescent="0.3">
      <c r="B46" s="226" t="s">
        <v>29</v>
      </c>
      <c r="C46" s="227"/>
      <c r="D46" s="227"/>
      <c r="E46" s="228"/>
      <c r="F46" s="20"/>
      <c r="G46" s="226" t="s">
        <v>52</v>
      </c>
      <c r="H46" s="227"/>
      <c r="I46" s="227"/>
      <c r="J46" s="228"/>
      <c r="L46" s="226" t="s">
        <v>30</v>
      </c>
      <c r="M46" s="227"/>
      <c r="N46" s="227"/>
      <c r="O46" s="228"/>
      <c r="P46" s="20"/>
      <c r="Q46" s="226" t="s">
        <v>37</v>
      </c>
      <c r="R46" s="227"/>
      <c r="S46" s="227"/>
      <c r="T46" s="228"/>
      <c r="V46"/>
      <c r="W46"/>
      <c r="X46"/>
    </row>
    <row r="47" spans="1:24" ht="28.8" x14ac:dyDescent="0.3">
      <c r="B47" s="82">
        <v>0.41666666666666669</v>
      </c>
      <c r="C47" s="82">
        <v>0.5</v>
      </c>
      <c r="D47" s="56">
        <v>30</v>
      </c>
      <c r="E47" s="36" t="s">
        <v>89</v>
      </c>
      <c r="F47" s="28"/>
      <c r="G47" s="219">
        <v>0.41666666666666669</v>
      </c>
      <c r="H47" s="219">
        <v>0.5</v>
      </c>
      <c r="I47" s="223">
        <v>45</v>
      </c>
      <c r="J47" s="229" t="s">
        <v>31</v>
      </c>
      <c r="K47" s="32"/>
      <c r="L47" s="82">
        <v>0.41666666666666669</v>
      </c>
      <c r="M47" s="82">
        <v>0.5</v>
      </c>
      <c r="N47" s="56">
        <v>15</v>
      </c>
      <c r="O47" s="36" t="s">
        <v>60</v>
      </c>
      <c r="P47" s="28"/>
      <c r="Q47" s="219">
        <v>0.41666666666666669</v>
      </c>
      <c r="R47" s="219">
        <v>0.5</v>
      </c>
      <c r="S47" s="221">
        <v>55</v>
      </c>
      <c r="T47" s="230" t="s">
        <v>62</v>
      </c>
      <c r="V47" t="s">
        <v>99</v>
      </c>
      <c r="W47"/>
      <c r="X47"/>
    </row>
    <row r="48" spans="1:24" ht="28.8" x14ac:dyDescent="0.3">
      <c r="B48" s="57">
        <f>B47+TIME(0,$D47,0)</f>
        <v>0.4375</v>
      </c>
      <c r="C48" s="57">
        <f>C47+TIME(0,$D47,0)</f>
        <v>0.52083333333333337</v>
      </c>
      <c r="D48" s="56">
        <v>15</v>
      </c>
      <c r="E48" s="36" t="s">
        <v>60</v>
      </c>
      <c r="F48" s="28"/>
      <c r="G48" s="220"/>
      <c r="H48" s="220"/>
      <c r="I48" s="223"/>
      <c r="J48" s="229"/>
      <c r="K48" s="32"/>
      <c r="L48" s="57">
        <f>L47+TIME(0,$N47,0)</f>
        <v>0.42708333333333337</v>
      </c>
      <c r="M48" s="57">
        <f>M47+TIME(0,$N47,0)</f>
        <v>0.51041666666666663</v>
      </c>
      <c r="N48" s="56">
        <v>55</v>
      </c>
      <c r="O48" s="36" t="s">
        <v>62</v>
      </c>
      <c r="P48" s="28"/>
      <c r="Q48" s="220"/>
      <c r="R48" s="220"/>
      <c r="S48" s="222"/>
      <c r="T48" s="231"/>
      <c r="V48" t="s">
        <v>101</v>
      </c>
      <c r="W48"/>
      <c r="X48"/>
    </row>
    <row r="49" spans="1:24" ht="28.8" customHeight="1" x14ac:dyDescent="0.3">
      <c r="B49" s="57">
        <f>B48+TIME(0,$D48,0)</f>
        <v>0.44791666666666669</v>
      </c>
      <c r="C49" s="57">
        <f>C48+TIME(0,$D48,0)</f>
        <v>0.53125</v>
      </c>
      <c r="D49" s="56">
        <v>55</v>
      </c>
      <c r="E49" s="36" t="s">
        <v>62</v>
      </c>
      <c r="F49" s="28"/>
      <c r="G49" s="57">
        <f>G47+TIME(0,I47,0)</f>
        <v>0.44791666666666669</v>
      </c>
      <c r="H49" s="57">
        <f>H47+TIME(0,I47,0)</f>
        <v>0.53125</v>
      </c>
      <c r="I49" s="56">
        <v>55</v>
      </c>
      <c r="J49" s="36" t="s">
        <v>62</v>
      </c>
      <c r="K49" s="32"/>
      <c r="L49" s="57">
        <f>L48+TIME(0,$N48,0)</f>
        <v>0.46527777777777779</v>
      </c>
      <c r="M49" s="57">
        <f>M48+TIME(0,$N48,0)</f>
        <v>0.54861111111111105</v>
      </c>
      <c r="N49" s="56">
        <v>30</v>
      </c>
      <c r="O49" s="36" t="s">
        <v>89</v>
      </c>
      <c r="P49" s="28"/>
      <c r="Q49" s="57">
        <f>Q47+TIME(0,S47,0)</f>
        <v>0.4548611111111111</v>
      </c>
      <c r="R49" s="57">
        <f>R47+TIME(0,S47,0)</f>
        <v>0.53819444444444442</v>
      </c>
      <c r="S49" s="56">
        <v>45</v>
      </c>
      <c r="T49" s="91" t="s">
        <v>31</v>
      </c>
      <c r="V49" t="s">
        <v>101</v>
      </c>
      <c r="W49" t="s">
        <v>101</v>
      </c>
      <c r="X49">
        <f>SUMIF(V$47:V$52,"=p",D$47:D$52)</f>
        <v>70</v>
      </c>
    </row>
    <row r="50" spans="1:24" ht="14.4" customHeight="1" x14ac:dyDescent="0.3">
      <c r="B50" s="76"/>
      <c r="C50" s="76"/>
      <c r="D50" s="27"/>
      <c r="E50" s="27"/>
      <c r="F50" s="27"/>
      <c r="G50" s="76"/>
      <c r="H50" s="76"/>
      <c r="I50" s="27"/>
      <c r="J50" s="27"/>
      <c r="K50" s="32"/>
      <c r="L50" s="76"/>
      <c r="M50" s="76"/>
      <c r="N50" s="27"/>
      <c r="O50" s="27"/>
      <c r="P50" s="27"/>
      <c r="Q50" s="76"/>
      <c r="R50" s="76"/>
      <c r="S50" s="27"/>
      <c r="T50" s="27"/>
      <c r="V50"/>
      <c r="W50" t="s">
        <v>99</v>
      </c>
      <c r="X50">
        <f>SUMIF(V$47:V$52,"=T",D$47:D$52)</f>
        <v>30</v>
      </c>
    </row>
    <row r="51" spans="1:24" s="17" customFormat="1" ht="14.4" customHeight="1" x14ac:dyDescent="0.3">
      <c r="B51" s="81"/>
      <c r="C51" s="81"/>
      <c r="D51" s="215" t="s">
        <v>11</v>
      </c>
      <c r="E51" s="215"/>
      <c r="F51" s="215"/>
      <c r="G51" s="215"/>
      <c r="H51" s="215"/>
      <c r="I51" s="215"/>
      <c r="J51" s="28"/>
      <c r="K51" s="93"/>
      <c r="L51" s="81"/>
      <c r="M51" s="81"/>
      <c r="N51" s="28"/>
      <c r="O51" s="28"/>
      <c r="P51" s="28"/>
      <c r="Q51" s="81"/>
      <c r="R51" s="81"/>
      <c r="S51" s="28"/>
      <c r="T51" s="28"/>
      <c r="V51"/>
      <c r="W51" t="s">
        <v>100</v>
      </c>
      <c r="X51">
        <f>SUMIF(V$47:V$52,"=A",D$47:D$52)</f>
        <v>10</v>
      </c>
    </row>
    <row r="52" spans="1:24" s="17" customFormat="1" ht="14.4" customHeight="1" x14ac:dyDescent="0.3">
      <c r="B52" s="94">
        <f>B49+TIME(0,D49,0)</f>
        <v>0.4861111111111111</v>
      </c>
      <c r="C52" s="94">
        <f>C49+TIME(0,D49,0)</f>
        <v>0.56944444444444442</v>
      </c>
      <c r="D52" s="56">
        <v>10</v>
      </c>
      <c r="E52" s="212" t="s">
        <v>84</v>
      </c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4"/>
      <c r="V52" t="s">
        <v>100</v>
      </c>
      <c r="W52"/>
      <c r="X52"/>
    </row>
    <row r="53" spans="1:24" hidden="1" x14ac:dyDescent="0.3">
      <c r="A53"/>
      <c r="B53" s="10"/>
      <c r="C53" s="68" t="s">
        <v>14</v>
      </c>
      <c r="D53" s="10">
        <f>SUM(D47:D52)</f>
        <v>110</v>
      </c>
      <c r="E53" s="18"/>
      <c r="F53" s="18"/>
      <c r="G53" s="18"/>
      <c r="H53" s="18"/>
      <c r="I53" s="10">
        <f>SUM(I47:I49)+D52</f>
        <v>110</v>
      </c>
      <c r="J53" s="18"/>
      <c r="N53" s="10">
        <f>SUM(N47:N49)+D52</f>
        <v>110</v>
      </c>
      <c r="S53" s="10">
        <f>SUM(S47:S49)+D52</f>
        <v>110</v>
      </c>
      <c r="V53"/>
      <c r="W53"/>
      <c r="X53"/>
    </row>
    <row r="54" spans="1:24" x14ac:dyDescent="0.3">
      <c r="D54" s="15"/>
      <c r="E54" s="18"/>
      <c r="F54" s="18"/>
      <c r="G54" s="18"/>
      <c r="H54" s="18"/>
      <c r="I54" s="18"/>
      <c r="J54" s="18"/>
      <c r="V54"/>
      <c r="W54"/>
      <c r="X54"/>
    </row>
    <row r="55" spans="1:24" x14ac:dyDescent="0.3">
      <c r="D55" s="164" t="s">
        <v>88</v>
      </c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V55"/>
      <c r="W55"/>
      <c r="X55"/>
    </row>
    <row r="56" spans="1:24" x14ac:dyDescent="0.3">
      <c r="V56"/>
      <c r="W56"/>
      <c r="X56"/>
    </row>
    <row r="57" spans="1:24" customFormat="1" x14ac:dyDescent="0.3">
      <c r="B57" s="10"/>
      <c r="C57" s="10"/>
      <c r="E57" t="s">
        <v>65</v>
      </c>
      <c r="G57" s="10"/>
      <c r="H57" s="10"/>
    </row>
    <row r="58" spans="1:24" customFormat="1" x14ac:dyDescent="0.3">
      <c r="B58" s="10"/>
      <c r="C58" s="10"/>
      <c r="E58" t="s">
        <v>26</v>
      </c>
      <c r="G58" s="10"/>
      <c r="H58" s="10"/>
    </row>
    <row r="59" spans="1:24" x14ac:dyDescent="0.3">
      <c r="E59" s="51" t="s">
        <v>36</v>
      </c>
    </row>
    <row r="61" spans="1:24" x14ac:dyDescent="0.3">
      <c r="A61" t="s">
        <v>73</v>
      </c>
    </row>
    <row r="64" spans="1:24" x14ac:dyDescent="0.3">
      <c r="B64" s="162">
        <v>4</v>
      </c>
      <c r="C64" s="162"/>
      <c r="D64" s="2" t="s">
        <v>0</v>
      </c>
      <c r="E64" s="2"/>
      <c r="F64" s="2"/>
      <c r="G64" s="2"/>
      <c r="H64"/>
      <c r="I64" s="6"/>
      <c r="J64"/>
      <c r="K64"/>
    </row>
    <row r="65" spans="1:20" x14ac:dyDescent="0.3">
      <c r="B65" s="162"/>
      <c r="C65" s="162"/>
      <c r="D65" s="8" t="s">
        <v>1</v>
      </c>
      <c r="E65" s="8"/>
      <c r="F65" s="8"/>
      <c r="G65" s="8"/>
      <c r="H65"/>
      <c r="I65"/>
      <c r="J65"/>
      <c r="K65"/>
    </row>
    <row r="66" spans="1:20" x14ac:dyDescent="0.3">
      <c r="B66" s="162"/>
      <c r="C66" s="162"/>
      <c r="D66" s="24" t="s">
        <v>2</v>
      </c>
      <c r="E66" s="24"/>
      <c r="F66" s="24"/>
      <c r="G66" s="24"/>
      <c r="H66"/>
      <c r="I66"/>
      <c r="J66"/>
      <c r="K66"/>
    </row>
    <row r="68" spans="1:20" x14ac:dyDescent="0.3">
      <c r="B68" s="197" t="s">
        <v>4</v>
      </c>
      <c r="C68" s="197"/>
      <c r="D68" s="53" t="s">
        <v>5</v>
      </c>
      <c r="E68" s="55" t="s">
        <v>6</v>
      </c>
      <c r="F68" s="19"/>
      <c r="G68" s="195" t="s">
        <v>4</v>
      </c>
      <c r="H68" s="196"/>
      <c r="I68" s="53" t="s">
        <v>5</v>
      </c>
      <c r="J68" s="55" t="s">
        <v>6</v>
      </c>
      <c r="L68" s="197" t="s">
        <v>4</v>
      </c>
      <c r="M68" s="197"/>
      <c r="N68" s="53" t="s">
        <v>5</v>
      </c>
      <c r="O68" s="55" t="s">
        <v>6</v>
      </c>
      <c r="P68" s="19"/>
      <c r="Q68" s="195" t="s">
        <v>4</v>
      </c>
      <c r="R68" s="196"/>
      <c r="S68" s="53" t="s">
        <v>5</v>
      </c>
      <c r="T68" s="55" t="s">
        <v>6</v>
      </c>
    </row>
    <row r="69" spans="1:20" x14ac:dyDescent="0.3">
      <c r="B69" s="77"/>
      <c r="C69" s="77"/>
      <c r="D69" s="78"/>
      <c r="E69" s="77"/>
      <c r="F69" s="77"/>
      <c r="G69" s="77"/>
      <c r="H69" s="77"/>
      <c r="I69" s="78"/>
      <c r="J69" s="77"/>
      <c r="L69" s="77"/>
      <c r="M69" s="77"/>
      <c r="N69" s="78"/>
      <c r="O69" s="77"/>
      <c r="P69" s="77"/>
      <c r="Q69" s="77"/>
      <c r="R69" s="77"/>
      <c r="S69" s="78"/>
      <c r="T69" s="77"/>
    </row>
    <row r="70" spans="1:20" x14ac:dyDescent="0.3">
      <c r="D70" t="s">
        <v>48</v>
      </c>
      <c r="E70"/>
      <c r="F70"/>
      <c r="G70"/>
      <c r="H70"/>
      <c r="I70" s="225" t="s">
        <v>49</v>
      </c>
      <c r="J70" s="225"/>
      <c r="L70" s="15"/>
      <c r="M70" s="15"/>
      <c r="N70" t="s">
        <v>48</v>
      </c>
      <c r="O70" s="18"/>
      <c r="P70" s="18"/>
      <c r="Q70" s="18"/>
      <c r="R70" s="18"/>
      <c r="S70" t="s">
        <v>48</v>
      </c>
      <c r="T70" s="18"/>
    </row>
    <row r="71" spans="1:20" ht="15.6" x14ac:dyDescent="0.3">
      <c r="A71" s="21"/>
      <c r="B71" s="226" t="s">
        <v>29</v>
      </c>
      <c r="C71" s="227"/>
      <c r="D71" s="227"/>
      <c r="E71" s="228"/>
      <c r="F71" s="20"/>
      <c r="G71" s="226" t="s">
        <v>52</v>
      </c>
      <c r="H71" s="227"/>
      <c r="I71" s="227"/>
      <c r="J71" s="228"/>
      <c r="K71" s="21"/>
      <c r="L71" s="226" t="s">
        <v>30</v>
      </c>
      <c r="M71" s="227"/>
      <c r="N71" s="227"/>
      <c r="O71" s="228"/>
      <c r="P71" s="20"/>
      <c r="Q71" s="226" t="s">
        <v>37</v>
      </c>
      <c r="R71" s="227"/>
      <c r="S71" s="227"/>
      <c r="T71" s="228"/>
    </row>
    <row r="72" spans="1:20" ht="28.8" x14ac:dyDescent="0.3">
      <c r="B72" s="75">
        <v>0.4236111111111111</v>
      </c>
      <c r="C72" s="75">
        <v>0.51388888888888895</v>
      </c>
      <c r="D72" s="56">
        <v>30</v>
      </c>
      <c r="E72" s="36" t="s">
        <v>32</v>
      </c>
      <c r="F72" s="28"/>
      <c r="G72" s="233">
        <v>0.4236111111111111</v>
      </c>
      <c r="H72" s="233">
        <v>0.51388888888888895</v>
      </c>
      <c r="I72" s="223">
        <v>45</v>
      </c>
      <c r="J72" s="229" t="s">
        <v>31</v>
      </c>
      <c r="K72" s="32"/>
      <c r="L72" s="75">
        <v>0.4236111111111111</v>
      </c>
      <c r="M72" s="75">
        <v>0.51388888888888895</v>
      </c>
      <c r="N72" s="56">
        <v>15</v>
      </c>
      <c r="O72" s="36" t="s">
        <v>60</v>
      </c>
      <c r="P72" s="28"/>
      <c r="Q72" s="75">
        <v>0.4236111111111111</v>
      </c>
      <c r="R72" s="75">
        <v>0.51388888888888895</v>
      </c>
      <c r="S72" s="56">
        <v>55</v>
      </c>
      <c r="T72" s="36" t="s">
        <v>62</v>
      </c>
    </row>
    <row r="73" spans="1:20" ht="28.8" x14ac:dyDescent="0.3">
      <c r="B73" s="57">
        <v>0.44444444444444442</v>
      </c>
      <c r="C73" s="57">
        <v>0.53472222222222221</v>
      </c>
      <c r="D73" s="56">
        <v>15</v>
      </c>
      <c r="E73" s="36" t="s">
        <v>60</v>
      </c>
      <c r="F73" s="28"/>
      <c r="G73" s="234"/>
      <c r="H73" s="234"/>
      <c r="I73" s="223"/>
      <c r="J73" s="229"/>
      <c r="K73" s="32"/>
      <c r="L73" s="57">
        <v>0.43402777777777773</v>
      </c>
      <c r="M73" s="57">
        <v>0.52430555555555558</v>
      </c>
      <c r="N73" s="56">
        <v>55</v>
      </c>
      <c r="O73" s="36" t="s">
        <v>62</v>
      </c>
      <c r="P73" s="28"/>
      <c r="Q73" s="232">
        <v>0.46180555555555558</v>
      </c>
      <c r="R73" s="232">
        <v>5.2083333333333336E-2</v>
      </c>
      <c r="S73" s="223">
        <v>45</v>
      </c>
      <c r="T73" s="229" t="s">
        <v>31</v>
      </c>
    </row>
    <row r="74" spans="1:20" x14ac:dyDescent="0.3">
      <c r="B74" s="57">
        <v>0.4548611111111111</v>
      </c>
      <c r="C74" s="57">
        <v>4.5138888888888888E-2</v>
      </c>
      <c r="D74" s="56">
        <v>55</v>
      </c>
      <c r="E74" s="36" t="s">
        <v>62</v>
      </c>
      <c r="F74" s="28"/>
      <c r="G74" s="57">
        <v>0.4548611111111111</v>
      </c>
      <c r="H74" s="57">
        <v>4.5138888888888888E-2</v>
      </c>
      <c r="I74" s="56">
        <v>55</v>
      </c>
      <c r="J74" s="36" t="s">
        <v>62</v>
      </c>
      <c r="K74" s="32"/>
      <c r="L74" s="57">
        <v>0.47222222222222227</v>
      </c>
      <c r="M74" s="57">
        <v>6.25E-2</v>
      </c>
      <c r="N74" s="56">
        <v>30</v>
      </c>
      <c r="O74" s="36" t="s">
        <v>32</v>
      </c>
      <c r="P74" s="28"/>
      <c r="Q74" s="232"/>
      <c r="R74" s="232"/>
      <c r="S74" s="223"/>
      <c r="T74" s="229"/>
    </row>
    <row r="75" spans="1:20" x14ac:dyDescent="0.3">
      <c r="A75"/>
      <c r="B75" s="10"/>
      <c r="C75" s="68" t="s">
        <v>14</v>
      </c>
      <c r="D75" s="10">
        <f>SUM(D72:D74)</f>
        <v>100</v>
      </c>
      <c r="E75" s="18"/>
      <c r="F75" s="18"/>
      <c r="G75" s="18"/>
      <c r="H75" s="18"/>
      <c r="I75" s="10">
        <f>SUM(I72:I74)</f>
        <v>100</v>
      </c>
      <c r="J75" s="18"/>
      <c r="N75" s="10">
        <f>SUM(N72:N74)</f>
        <v>100</v>
      </c>
      <c r="S75" s="10">
        <f>SUM(S72:S74)</f>
        <v>100</v>
      </c>
    </row>
    <row r="76" spans="1:20" x14ac:dyDescent="0.3">
      <c r="D76" s="15"/>
      <c r="E76" s="18"/>
      <c r="F76" s="18"/>
      <c r="G76" s="18"/>
      <c r="H76" s="18"/>
      <c r="I76" s="18"/>
      <c r="J76" s="18"/>
    </row>
    <row r="77" spans="1:20" x14ac:dyDescent="0.3">
      <c r="D77" s="164" t="s">
        <v>24</v>
      </c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</row>
    <row r="79" spans="1:20" x14ac:dyDescent="0.3">
      <c r="A79"/>
      <c r="B79" s="10"/>
      <c r="C79" s="10"/>
      <c r="D79"/>
      <c r="E79" t="s">
        <v>65</v>
      </c>
      <c r="F79"/>
      <c r="G79" s="10"/>
      <c r="H79" s="10"/>
      <c r="I79"/>
      <c r="J79"/>
      <c r="K79"/>
      <c r="L79"/>
      <c r="M79"/>
      <c r="N79"/>
      <c r="O79"/>
      <c r="P79"/>
      <c r="Q79"/>
      <c r="R79"/>
      <c r="S79"/>
      <c r="T79"/>
    </row>
    <row r="80" spans="1:20" x14ac:dyDescent="0.3">
      <c r="A80"/>
      <c r="B80" s="10"/>
      <c r="C80" s="10"/>
      <c r="D80"/>
      <c r="E80" t="s">
        <v>26</v>
      </c>
      <c r="F80"/>
      <c r="G80" s="10"/>
      <c r="H80" s="10"/>
      <c r="I80"/>
      <c r="J80"/>
      <c r="K80"/>
      <c r="L80"/>
      <c r="M80"/>
      <c r="N80"/>
      <c r="O80"/>
      <c r="P80"/>
      <c r="Q80"/>
      <c r="R80"/>
      <c r="S80"/>
      <c r="T80"/>
    </row>
    <row r="81" spans="5:5" x14ac:dyDescent="0.3">
      <c r="E81" s="51" t="s">
        <v>36</v>
      </c>
    </row>
  </sheetData>
  <mergeCells count="54">
    <mergeCell ref="R73:R74"/>
    <mergeCell ref="S73:S74"/>
    <mergeCell ref="T73:T74"/>
    <mergeCell ref="D77:T77"/>
    <mergeCell ref="G72:G73"/>
    <mergeCell ref="H72:H73"/>
    <mergeCell ref="I72:I73"/>
    <mergeCell ref="J72:J73"/>
    <mergeCell ref="Q73:Q74"/>
    <mergeCell ref="I70:J70"/>
    <mergeCell ref="B71:E71"/>
    <mergeCell ref="G71:J71"/>
    <mergeCell ref="L71:O71"/>
    <mergeCell ref="Q71:T71"/>
    <mergeCell ref="B64:C66"/>
    <mergeCell ref="B68:C68"/>
    <mergeCell ref="G68:H68"/>
    <mergeCell ref="L68:M68"/>
    <mergeCell ref="Q68:R68"/>
    <mergeCell ref="D55:T55"/>
    <mergeCell ref="I47:I48"/>
    <mergeCell ref="J47:J48"/>
    <mergeCell ref="G47:G48"/>
    <mergeCell ref="H47:H48"/>
    <mergeCell ref="E52:T52"/>
    <mergeCell ref="Q47:Q48"/>
    <mergeCell ref="R47:R48"/>
    <mergeCell ref="S47:S48"/>
    <mergeCell ref="T47:T48"/>
    <mergeCell ref="D51:I51"/>
    <mergeCell ref="L43:M43"/>
    <mergeCell ref="Q43:R43"/>
    <mergeCell ref="I45:J45"/>
    <mergeCell ref="B39:C41"/>
    <mergeCell ref="B46:E46"/>
    <mergeCell ref="G46:J46"/>
    <mergeCell ref="L46:O46"/>
    <mergeCell ref="Q46:T46"/>
    <mergeCell ref="B43:C43"/>
    <mergeCell ref="G43:H43"/>
    <mergeCell ref="B2:C4"/>
    <mergeCell ref="B6:C6"/>
    <mergeCell ref="G6:H6"/>
    <mergeCell ref="L6:M6"/>
    <mergeCell ref="Q6:R6"/>
    <mergeCell ref="E18:J18"/>
    <mergeCell ref="B8:E8"/>
    <mergeCell ref="G8:J8"/>
    <mergeCell ref="B13:E13"/>
    <mergeCell ref="G13:J13"/>
    <mergeCell ref="G9:G10"/>
    <mergeCell ref="H9:H10"/>
    <mergeCell ref="I9:I10"/>
    <mergeCell ref="J9:J10"/>
  </mergeCells>
  <pageMargins left="0.7" right="0.7" top="0.75" bottom="0.75" header="0.3" footer="0.3"/>
  <pageSetup fitToWidth="0" orientation="landscape" r:id="rId1"/>
  <rowBreaks count="1" manualBreakCount="1">
    <brk id="30" max="16383" man="1"/>
  </rowBreaks>
  <colBreaks count="1" manualBreakCount="1">
    <brk id="13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468D5-5EAA-4D9D-BD3F-260E7FB22647}">
  <dimension ref="A1:J18"/>
  <sheetViews>
    <sheetView showGridLines="0" zoomScale="150" zoomScaleNormal="150" workbookViewId="0">
      <selection activeCell="E13" sqref="E13"/>
    </sheetView>
  </sheetViews>
  <sheetFormatPr defaultRowHeight="14.4" x14ac:dyDescent="0.3"/>
  <cols>
    <col min="2" max="3" width="8.109375" style="10" customWidth="1"/>
    <col min="4" max="4" width="14.33203125" bestFit="1" customWidth="1"/>
    <col min="5" max="5" width="35.5546875" bestFit="1" customWidth="1"/>
    <col min="8" max="8" width="11.33203125" bestFit="1" customWidth="1"/>
  </cols>
  <sheetData>
    <row r="1" spans="1:10" x14ac:dyDescent="0.3">
      <c r="A1" t="s">
        <v>150</v>
      </c>
    </row>
    <row r="2" spans="1:10" x14ac:dyDescent="0.3">
      <c r="B2" s="162">
        <v>5</v>
      </c>
      <c r="C2" s="162"/>
      <c r="E2" s="134" t="s">
        <v>137</v>
      </c>
      <c r="G2" s="6"/>
    </row>
    <row r="3" spans="1:10" x14ac:dyDescent="0.3">
      <c r="B3" s="162"/>
      <c r="C3" s="162"/>
      <c r="E3" s="135" t="s">
        <v>129</v>
      </c>
      <c r="G3" s="6"/>
    </row>
    <row r="4" spans="1:10" x14ac:dyDescent="0.3">
      <c r="B4" s="162"/>
      <c r="C4" s="162"/>
      <c r="D4" s="69"/>
      <c r="E4" s="69"/>
      <c r="F4" s="69"/>
      <c r="G4" s="83"/>
    </row>
    <row r="5" spans="1:10" x14ac:dyDescent="0.3">
      <c r="H5" t="s">
        <v>98</v>
      </c>
    </row>
    <row r="6" spans="1:10" x14ac:dyDescent="0.3">
      <c r="B6" s="163" t="s">
        <v>4</v>
      </c>
      <c r="C6" s="163"/>
      <c r="D6" s="53" t="s">
        <v>5</v>
      </c>
      <c r="E6" s="13" t="s">
        <v>6</v>
      </c>
    </row>
    <row r="7" spans="1:10" x14ac:dyDescent="0.3">
      <c r="B7" s="82">
        <v>10.416666666666666</v>
      </c>
      <c r="C7" s="82">
        <v>12.5</v>
      </c>
      <c r="D7" s="99">
        <v>15</v>
      </c>
      <c r="E7" s="139" t="s">
        <v>40</v>
      </c>
      <c r="H7" t="s">
        <v>100</v>
      </c>
      <c r="I7" t="s">
        <v>101</v>
      </c>
      <c r="J7">
        <f>SUMIF(H$7:H$10,"=P",D$7:D$10)</f>
        <v>60</v>
      </c>
    </row>
    <row r="8" spans="1:10" x14ac:dyDescent="0.3">
      <c r="B8" s="82">
        <f>B7+TIME(0,D7,0)</f>
        <v>10.427083333333332</v>
      </c>
      <c r="C8" s="82">
        <f>C7+TIME(0,D7,0)</f>
        <v>12.510416666666666</v>
      </c>
      <c r="D8" s="99">
        <v>60</v>
      </c>
      <c r="E8" s="138" t="s">
        <v>153</v>
      </c>
      <c r="H8" t="s">
        <v>101</v>
      </c>
      <c r="I8" t="s">
        <v>99</v>
      </c>
      <c r="J8">
        <f>SUMIF(H$7:H$10,"=T",D$7:D$10)</f>
        <v>0</v>
      </c>
    </row>
    <row r="9" spans="1:10" x14ac:dyDescent="0.3">
      <c r="B9" s="82">
        <f>B8+TIME(0,D8,0)</f>
        <v>10.468749999999998</v>
      </c>
      <c r="C9" s="82">
        <f>C8+TIME(0,D8,0)</f>
        <v>12.552083333333332</v>
      </c>
      <c r="D9" s="99">
        <v>25</v>
      </c>
      <c r="E9" s="138" t="s">
        <v>154</v>
      </c>
    </row>
    <row r="10" spans="1:10" x14ac:dyDescent="0.3">
      <c r="B10" s="82">
        <f>B9+TIME(0,D9,0)</f>
        <v>10.486111111111109</v>
      </c>
      <c r="C10" s="82">
        <f>C9+TIME(0,D9,0)</f>
        <v>12.569444444444443</v>
      </c>
      <c r="D10" s="37">
        <v>10</v>
      </c>
      <c r="E10" s="140" t="s">
        <v>84</v>
      </c>
      <c r="H10" t="s">
        <v>100</v>
      </c>
      <c r="I10" t="s">
        <v>100</v>
      </c>
      <c r="J10">
        <f>SUMIF(H$7:H$10,"=A",D$7:D$10)</f>
        <v>25</v>
      </c>
    </row>
    <row r="11" spans="1:10" hidden="1" x14ac:dyDescent="0.3">
      <c r="C11" s="68" t="s">
        <v>14</v>
      </c>
      <c r="D11" s="10">
        <f>SUM(D8:D10)</f>
        <v>95</v>
      </c>
    </row>
    <row r="14" spans="1:10" x14ac:dyDescent="0.3">
      <c r="D14" s="88" t="s">
        <v>126</v>
      </c>
    </row>
    <row r="18" spans="4:4" x14ac:dyDescent="0.3">
      <c r="D18" t="s">
        <v>141</v>
      </c>
    </row>
  </sheetData>
  <mergeCells count="2">
    <mergeCell ref="B2:C4"/>
    <mergeCell ref="B6:C6"/>
  </mergeCells>
  <pageMargins left="0.7" right="0.7" top="0.75" bottom="0.75" header="0.3" footer="0.3"/>
  <pageSetup fitToWidth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68"/>
  <sheetViews>
    <sheetView showGridLines="0" zoomScale="120" zoomScaleNormal="120" workbookViewId="0">
      <selection activeCell="E10" sqref="E10"/>
    </sheetView>
  </sheetViews>
  <sheetFormatPr defaultRowHeight="14.4" x14ac:dyDescent="0.3"/>
  <cols>
    <col min="2" max="3" width="8.109375" style="10" customWidth="1"/>
    <col min="4" max="4" width="14.33203125" bestFit="1" customWidth="1"/>
    <col min="5" max="5" width="35.5546875" bestFit="1" customWidth="1"/>
    <col min="8" max="8" width="11.33203125" bestFit="1" customWidth="1"/>
  </cols>
  <sheetData>
    <row r="1" spans="1:10" x14ac:dyDescent="0.3">
      <c r="A1" t="s">
        <v>150</v>
      </c>
    </row>
    <row r="2" spans="1:10" x14ac:dyDescent="0.3">
      <c r="B2" s="162">
        <v>6</v>
      </c>
      <c r="C2" s="162"/>
      <c r="E2" s="134" t="s">
        <v>137</v>
      </c>
      <c r="G2" s="6"/>
    </row>
    <row r="3" spans="1:10" x14ac:dyDescent="0.3">
      <c r="B3" s="162"/>
      <c r="C3" s="162"/>
      <c r="E3" s="135" t="s">
        <v>129</v>
      </c>
      <c r="G3" s="6"/>
    </row>
    <row r="4" spans="1:10" x14ac:dyDescent="0.3">
      <c r="B4" s="162"/>
      <c r="C4" s="162"/>
      <c r="D4" s="69"/>
      <c r="E4" s="69"/>
      <c r="F4" s="69"/>
      <c r="G4" s="83"/>
    </row>
    <row r="5" spans="1:10" x14ac:dyDescent="0.3">
      <c r="H5" t="s">
        <v>98</v>
      </c>
    </row>
    <row r="6" spans="1:10" x14ac:dyDescent="0.3">
      <c r="B6" s="163" t="s">
        <v>4</v>
      </c>
      <c r="C6" s="163"/>
      <c r="D6" s="53" t="s">
        <v>5</v>
      </c>
      <c r="E6" s="13" t="s">
        <v>6</v>
      </c>
    </row>
    <row r="7" spans="1:10" x14ac:dyDescent="0.3">
      <c r="B7" s="82">
        <v>10.416666666666666</v>
      </c>
      <c r="C7" s="82">
        <v>12.5</v>
      </c>
      <c r="D7" s="99">
        <v>10</v>
      </c>
      <c r="E7" s="139" t="s">
        <v>63</v>
      </c>
      <c r="H7" t="s">
        <v>100</v>
      </c>
      <c r="I7" t="s">
        <v>101</v>
      </c>
      <c r="J7">
        <f>SUMIF(H$7:H$11,"=P",D$7:D$11)</f>
        <v>65</v>
      </c>
    </row>
    <row r="8" spans="1:10" x14ac:dyDescent="0.3">
      <c r="B8" s="82">
        <f>B7+TIME(0,D7,0)</f>
        <v>10.423611111111111</v>
      </c>
      <c r="C8" s="82">
        <f>C7+TIME(0,D7,0)</f>
        <v>12.506944444444445</v>
      </c>
      <c r="D8" s="99">
        <v>10</v>
      </c>
      <c r="E8" s="140" t="s">
        <v>135</v>
      </c>
      <c r="H8" t="s">
        <v>100</v>
      </c>
      <c r="I8" t="s">
        <v>99</v>
      </c>
      <c r="J8">
        <f>SUMIF(H$7:H$11,"=T",D$7:D$11)</f>
        <v>0</v>
      </c>
    </row>
    <row r="9" spans="1:10" x14ac:dyDescent="0.3">
      <c r="B9" s="82">
        <f t="shared" ref="B9" si="0">B8+TIME(0,D8,0)</f>
        <v>10.430555555555555</v>
      </c>
      <c r="C9" s="82">
        <f t="shared" ref="C9" si="1">C8+TIME(0,D8,0)</f>
        <v>12.513888888888889</v>
      </c>
      <c r="D9" s="99">
        <v>15</v>
      </c>
      <c r="E9" s="138" t="s">
        <v>94</v>
      </c>
      <c r="H9" t="s">
        <v>100</v>
      </c>
      <c r="I9" t="s">
        <v>100</v>
      </c>
      <c r="J9">
        <f>SUMIF(H$7:H$11,"=A",D$7:D$11)</f>
        <v>45</v>
      </c>
    </row>
    <row r="10" spans="1:10" ht="45.6" customHeight="1" x14ac:dyDescent="0.3">
      <c r="B10" s="82">
        <f t="shared" ref="B10" si="2">B9+TIME(0,D9,0)</f>
        <v>10.440972222222221</v>
      </c>
      <c r="C10" s="82">
        <f t="shared" ref="C10" si="3">C9+TIME(0,D9,0)</f>
        <v>12.524305555555555</v>
      </c>
      <c r="D10" s="37">
        <v>65</v>
      </c>
      <c r="E10" s="137" t="s">
        <v>170</v>
      </c>
      <c r="H10" t="s">
        <v>101</v>
      </c>
    </row>
    <row r="11" spans="1:10" x14ac:dyDescent="0.3">
      <c r="B11" s="82">
        <f>B10+TIME(0,D10,0)</f>
        <v>10.486111111111111</v>
      </c>
      <c r="C11" s="82">
        <f>C10+TIME(0,D10,0)</f>
        <v>12.569444444444445</v>
      </c>
      <c r="D11" s="37">
        <v>10</v>
      </c>
      <c r="E11" s="140" t="s">
        <v>84</v>
      </c>
      <c r="H11" t="s">
        <v>100</v>
      </c>
    </row>
    <row r="12" spans="1:10" hidden="1" x14ac:dyDescent="0.3">
      <c r="C12" s="68" t="s">
        <v>14</v>
      </c>
      <c r="D12" s="10">
        <f>SUM(D8:D11)</f>
        <v>100</v>
      </c>
    </row>
    <row r="36" spans="1:14" x14ac:dyDescent="0.3">
      <c r="B36" s="162">
        <v>5</v>
      </c>
      <c r="C36" s="162"/>
      <c r="D36" s="2" t="s">
        <v>86</v>
      </c>
      <c r="E36" s="2"/>
      <c r="F36" s="6"/>
      <c r="G36" s="6"/>
    </row>
    <row r="37" spans="1:14" x14ac:dyDescent="0.3">
      <c r="B37" s="162"/>
      <c r="C37" s="162"/>
      <c r="D37" s="8" t="s">
        <v>87</v>
      </c>
      <c r="E37" s="8"/>
      <c r="F37" s="6"/>
      <c r="G37" s="6"/>
    </row>
    <row r="38" spans="1:14" x14ac:dyDescent="0.3">
      <c r="A38" t="s">
        <v>112</v>
      </c>
      <c r="B38" s="162"/>
      <c r="C38" s="162"/>
      <c r="D38" s="24" t="s">
        <v>2</v>
      </c>
      <c r="E38" s="24"/>
      <c r="F38" s="83"/>
      <c r="G38" s="83"/>
    </row>
    <row r="39" spans="1:14" x14ac:dyDescent="0.3">
      <c r="G39" t="s">
        <v>98</v>
      </c>
    </row>
    <row r="40" spans="1:14" x14ac:dyDescent="0.3">
      <c r="B40" s="163" t="s">
        <v>4</v>
      </c>
      <c r="C40" s="163"/>
      <c r="D40" s="53" t="s">
        <v>5</v>
      </c>
      <c r="E40" s="13" t="s">
        <v>6</v>
      </c>
    </row>
    <row r="41" spans="1:14" x14ac:dyDescent="0.3">
      <c r="B41" s="82">
        <v>10.416666666666666</v>
      </c>
      <c r="C41" s="82">
        <v>12.5</v>
      </c>
      <c r="D41" s="99">
        <v>15</v>
      </c>
      <c r="E41" s="90" t="s">
        <v>63</v>
      </c>
      <c r="G41" t="s">
        <v>100</v>
      </c>
    </row>
    <row r="42" spans="1:14" x14ac:dyDescent="0.3">
      <c r="B42" s="82">
        <f>B41+TIME(0,D41,0)</f>
        <v>10.427083333333332</v>
      </c>
      <c r="C42" s="82">
        <f>C41+TIME(0,D41,0)</f>
        <v>12.510416666666666</v>
      </c>
      <c r="D42" s="99">
        <v>10</v>
      </c>
      <c r="E42" s="38" t="s">
        <v>80</v>
      </c>
      <c r="G42" t="s">
        <v>100</v>
      </c>
    </row>
    <row r="43" spans="1:14" x14ac:dyDescent="0.3">
      <c r="A43" t="s">
        <v>113</v>
      </c>
      <c r="B43" s="82">
        <f>B42+TIME(0,D42,0)</f>
        <v>10.434027777777777</v>
      </c>
      <c r="C43" s="82">
        <f>C42+TIME(0,D42,0)</f>
        <v>12.517361111111111</v>
      </c>
      <c r="D43" s="37">
        <v>10</v>
      </c>
      <c r="E43" s="38" t="s">
        <v>94</v>
      </c>
      <c r="G43" t="s">
        <v>101</v>
      </c>
    </row>
    <row r="44" spans="1:14" ht="27" customHeight="1" x14ac:dyDescent="0.3">
      <c r="A44" t="s">
        <v>115</v>
      </c>
      <c r="B44" s="82">
        <f t="shared" ref="B44:B45" si="4">B43+TIME(0,D43,0)</f>
        <v>10.440972222222221</v>
      </c>
      <c r="C44" s="82">
        <f t="shared" ref="C44:C45" si="5">C43+TIME(0,D43,0)</f>
        <v>12.524305555555555</v>
      </c>
      <c r="D44" s="37">
        <v>65</v>
      </c>
      <c r="E44" s="50" t="s">
        <v>39</v>
      </c>
      <c r="G44" t="s">
        <v>101</v>
      </c>
      <c r="L44" s="60"/>
      <c r="M44" s="60"/>
      <c r="N44" s="60"/>
    </row>
    <row r="45" spans="1:14" x14ac:dyDescent="0.3">
      <c r="B45" s="82">
        <f t="shared" si="4"/>
        <v>10.486111111111111</v>
      </c>
      <c r="C45" s="82">
        <f t="shared" si="5"/>
        <v>12.569444444444445</v>
      </c>
      <c r="D45" s="37">
        <v>10</v>
      </c>
      <c r="E45" s="38" t="s">
        <v>84</v>
      </c>
      <c r="G45" t="s">
        <v>100</v>
      </c>
      <c r="H45" t="s">
        <v>101</v>
      </c>
      <c r="I45">
        <f ca="1">SUMIF(G$42:G$46,"=P",D$42:D$45)</f>
        <v>75</v>
      </c>
      <c r="L45" s="60"/>
      <c r="M45" s="60"/>
      <c r="N45" s="60"/>
    </row>
    <row r="46" spans="1:14" hidden="1" x14ac:dyDescent="0.3">
      <c r="C46" s="68" t="s">
        <v>14</v>
      </c>
      <c r="D46" s="10">
        <f>SUM(D42:D45)</f>
        <v>95</v>
      </c>
      <c r="H46" t="s">
        <v>101</v>
      </c>
      <c r="I46">
        <f t="shared" ref="I46" ca="1" si="6">SUMIF(G$42:G$46,"=T",D$42:D$45)</f>
        <v>0</v>
      </c>
    </row>
    <row r="47" spans="1:14" x14ac:dyDescent="0.3">
      <c r="H47" t="s">
        <v>99</v>
      </c>
      <c r="I47">
        <f ca="1">SUMIF(G$42:G$46,"=T",D$42:D$45)</f>
        <v>0</v>
      </c>
    </row>
    <row r="48" spans="1:14" ht="14.4" customHeight="1" x14ac:dyDescent="0.3">
      <c r="D48" s="164" t="s">
        <v>88</v>
      </c>
      <c r="E48" s="164"/>
      <c r="F48" s="6"/>
      <c r="H48" t="s">
        <v>100</v>
      </c>
      <c r="I48">
        <f>SUMIF(G$41:G$45,"=A",D$41:D$45)</f>
        <v>35</v>
      </c>
      <c r="J48" s="6"/>
    </row>
    <row r="50" spans="1:12" x14ac:dyDescent="0.3">
      <c r="K50" s="6"/>
      <c r="L50" s="6"/>
    </row>
    <row r="51" spans="1:12" x14ac:dyDescent="0.3">
      <c r="K51" s="6"/>
      <c r="L51" s="6"/>
    </row>
    <row r="52" spans="1:12" x14ac:dyDescent="0.3">
      <c r="J52" s="27"/>
      <c r="K52" s="28"/>
      <c r="L52" s="6"/>
    </row>
    <row r="53" spans="1:12" x14ac:dyDescent="0.3">
      <c r="K53" s="6"/>
      <c r="L53" s="6"/>
    </row>
    <row r="54" spans="1:12" x14ac:dyDescent="0.3">
      <c r="A54" t="s">
        <v>73</v>
      </c>
      <c r="K54" s="6"/>
      <c r="L54" s="6"/>
    </row>
    <row r="57" spans="1:12" x14ac:dyDescent="0.3">
      <c r="B57" s="162">
        <v>5</v>
      </c>
      <c r="C57" s="162"/>
      <c r="D57" s="2" t="s">
        <v>0</v>
      </c>
      <c r="E57" s="2"/>
    </row>
    <row r="58" spans="1:12" x14ac:dyDescent="0.3">
      <c r="B58" s="162"/>
      <c r="C58" s="162"/>
      <c r="D58" s="8" t="s">
        <v>1</v>
      </c>
      <c r="E58" s="8"/>
    </row>
    <row r="59" spans="1:12" x14ac:dyDescent="0.3">
      <c r="B59" s="162"/>
      <c r="C59" s="162"/>
      <c r="D59" s="24" t="s">
        <v>2</v>
      </c>
      <c r="E59" s="24"/>
    </row>
    <row r="61" spans="1:12" x14ac:dyDescent="0.3">
      <c r="B61" s="163" t="s">
        <v>4</v>
      </c>
      <c r="C61" s="163"/>
      <c r="D61" s="53" t="s">
        <v>5</v>
      </c>
      <c r="E61" s="13" t="s">
        <v>6</v>
      </c>
    </row>
    <row r="62" spans="1:12" x14ac:dyDescent="0.3">
      <c r="B62" s="82">
        <v>0.4236111111111111</v>
      </c>
      <c r="C62" s="82">
        <v>0.51388888888888895</v>
      </c>
      <c r="D62" s="56">
        <v>30</v>
      </c>
      <c r="E62" s="90" t="s">
        <v>63</v>
      </c>
    </row>
    <row r="63" spans="1:12" x14ac:dyDescent="0.3">
      <c r="B63" s="82">
        <v>0.44444444444444442</v>
      </c>
      <c r="C63" s="82">
        <v>0.53472222222222221</v>
      </c>
      <c r="D63" s="37">
        <v>10</v>
      </c>
      <c r="E63" s="38" t="s">
        <v>38</v>
      </c>
    </row>
    <row r="64" spans="1:12" x14ac:dyDescent="0.3">
      <c r="B64" s="82">
        <v>0.4513888888888889</v>
      </c>
      <c r="C64" s="82">
        <v>4.1666666666666664E-2</v>
      </c>
      <c r="D64" s="37">
        <v>10</v>
      </c>
      <c r="E64" s="38" t="s">
        <v>59</v>
      </c>
    </row>
    <row r="65" spans="2:5" x14ac:dyDescent="0.3">
      <c r="B65" s="82">
        <v>0.45833333333333331</v>
      </c>
      <c r="C65" s="82">
        <v>4.8611111111111112E-2</v>
      </c>
      <c r="D65" s="37">
        <v>60</v>
      </c>
      <c r="E65" s="50" t="s">
        <v>39</v>
      </c>
    </row>
    <row r="66" spans="2:5" x14ac:dyDescent="0.3">
      <c r="C66" s="68" t="s">
        <v>14</v>
      </c>
      <c r="D66" s="10">
        <f>SUM(D62:D65)</f>
        <v>110</v>
      </c>
    </row>
    <row r="68" spans="2:5" x14ac:dyDescent="0.3">
      <c r="D68" s="164" t="s">
        <v>24</v>
      </c>
      <c r="E68" s="164"/>
    </row>
  </sheetData>
  <mergeCells count="8">
    <mergeCell ref="B2:C4"/>
    <mergeCell ref="B6:C6"/>
    <mergeCell ref="D68:E68"/>
    <mergeCell ref="B40:C40"/>
    <mergeCell ref="D48:E48"/>
    <mergeCell ref="B36:C38"/>
    <mergeCell ref="B57:C59"/>
    <mergeCell ref="B61:C61"/>
  </mergeCells>
  <pageMargins left="0.7" right="0.7" top="0.75" bottom="0.75" header="0.3" footer="0.3"/>
  <pageSetup scale="50" orientation="landscape" r:id="rId1"/>
  <rowBreaks count="1" manualBreakCount="1">
    <brk id="22" max="16383" man="1"/>
  </rowBreaks>
  <colBreaks count="1" manualBreakCount="1">
    <brk id="8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68"/>
  <sheetViews>
    <sheetView showGridLines="0" zoomScaleNormal="100" workbookViewId="0">
      <selection activeCell="D16" sqref="D16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5.5546875" bestFit="1" customWidth="1"/>
  </cols>
  <sheetData>
    <row r="1" spans="1:10" x14ac:dyDescent="0.3">
      <c r="A1" t="s">
        <v>150</v>
      </c>
    </row>
    <row r="2" spans="1:10" x14ac:dyDescent="0.3">
      <c r="B2" s="162">
        <v>7</v>
      </c>
      <c r="C2" s="162"/>
      <c r="E2" s="134" t="s">
        <v>137</v>
      </c>
      <c r="F2" s="6"/>
      <c r="G2" s="6"/>
    </row>
    <row r="3" spans="1:10" x14ac:dyDescent="0.3">
      <c r="B3" s="162"/>
      <c r="C3" s="162"/>
      <c r="E3" s="135" t="s">
        <v>129</v>
      </c>
      <c r="F3" s="6"/>
      <c r="G3" s="6"/>
    </row>
    <row r="4" spans="1:10" x14ac:dyDescent="0.3">
      <c r="B4" s="162"/>
      <c r="C4" s="162"/>
      <c r="D4" s="69"/>
      <c r="E4" s="69"/>
      <c r="F4" s="83"/>
      <c r="G4" s="83"/>
    </row>
    <row r="5" spans="1:10" x14ac:dyDescent="0.3">
      <c r="H5" t="s">
        <v>98</v>
      </c>
    </row>
    <row r="6" spans="1:10" x14ac:dyDescent="0.3">
      <c r="B6" s="163" t="s">
        <v>4</v>
      </c>
      <c r="C6" s="163"/>
      <c r="D6" s="53" t="s">
        <v>5</v>
      </c>
      <c r="E6" s="13" t="s">
        <v>6</v>
      </c>
    </row>
    <row r="7" spans="1:10" x14ac:dyDescent="0.3">
      <c r="B7" s="82">
        <v>0.41666666666666669</v>
      </c>
      <c r="C7" s="82">
        <v>0.5</v>
      </c>
      <c r="D7" s="58">
        <v>10</v>
      </c>
      <c r="E7" s="147" t="s">
        <v>173</v>
      </c>
      <c r="H7" t="s">
        <v>99</v>
      </c>
    </row>
    <row r="8" spans="1:10" ht="61.8" customHeight="1" x14ac:dyDescent="0.3">
      <c r="B8" s="82">
        <f>B7+TIME(0,D7,0)</f>
        <v>0.4236111111111111</v>
      </c>
      <c r="C8" s="82">
        <f>C7+TIME(0,D7,0)</f>
        <v>0.50694444444444442</v>
      </c>
      <c r="D8" s="37">
        <v>30</v>
      </c>
      <c r="E8" s="264" t="s">
        <v>174</v>
      </c>
      <c r="H8" s="79" t="s">
        <v>101</v>
      </c>
    </row>
    <row r="9" spans="1:10" ht="39.6" customHeight="1" x14ac:dyDescent="0.3">
      <c r="B9" s="82">
        <f t="shared" ref="B9:B10" si="0">B8+TIME(0,D8,0)</f>
        <v>0.44444444444444442</v>
      </c>
      <c r="C9" s="82">
        <f t="shared" ref="C9:C10" si="1">C8+TIME(0,D8,0)</f>
        <v>0.52777777777777779</v>
      </c>
      <c r="D9" s="1">
        <v>65</v>
      </c>
      <c r="E9" s="265" t="s">
        <v>172</v>
      </c>
      <c r="H9" t="s">
        <v>101</v>
      </c>
      <c r="I9" t="s">
        <v>99</v>
      </c>
      <c r="J9">
        <f>SUMIF(H7:H10,"=T",D7:D10)</f>
        <v>10</v>
      </c>
    </row>
    <row r="10" spans="1:10" x14ac:dyDescent="0.3">
      <c r="B10" s="82">
        <f t="shared" si="0"/>
        <v>0.48958333333333331</v>
      </c>
      <c r="C10" s="82">
        <f t="shared" si="1"/>
        <v>0.57291666666666663</v>
      </c>
      <c r="D10" s="1">
        <v>5</v>
      </c>
      <c r="E10" s="147" t="s">
        <v>84</v>
      </c>
      <c r="H10" t="s">
        <v>100</v>
      </c>
    </row>
    <row r="11" spans="1:10" hidden="1" x14ac:dyDescent="0.3">
      <c r="C11" s="68" t="s">
        <v>14</v>
      </c>
      <c r="D11" s="10">
        <f>SUM(D7:D10)</f>
        <v>110</v>
      </c>
    </row>
    <row r="12" spans="1:10" x14ac:dyDescent="0.3">
      <c r="C12" s="68"/>
      <c r="D12" s="10"/>
    </row>
    <row r="13" spans="1:10" x14ac:dyDescent="0.3">
      <c r="B13" s="51"/>
      <c r="D13" s="51" t="s">
        <v>171</v>
      </c>
    </row>
    <row r="15" spans="1:10" x14ac:dyDescent="0.3">
      <c r="B15" s="51"/>
    </row>
    <row r="35" spans="1:9" x14ac:dyDescent="0.3">
      <c r="B35" s="162">
        <v>6</v>
      </c>
      <c r="C35" s="162"/>
      <c r="D35" s="2" t="s">
        <v>86</v>
      </c>
      <c r="E35" s="2"/>
      <c r="F35" s="6"/>
      <c r="G35" s="6"/>
    </row>
    <row r="36" spans="1:9" x14ac:dyDescent="0.3">
      <c r="B36" s="162"/>
      <c r="C36" s="162"/>
      <c r="D36" s="8" t="s">
        <v>87</v>
      </c>
      <c r="E36" s="8"/>
      <c r="F36" s="6"/>
      <c r="G36" s="6"/>
    </row>
    <row r="37" spans="1:9" x14ac:dyDescent="0.3">
      <c r="A37" t="s">
        <v>112</v>
      </c>
      <c r="B37" s="162"/>
      <c r="C37" s="162"/>
      <c r="D37" s="24" t="s">
        <v>2</v>
      </c>
      <c r="E37" s="24"/>
      <c r="F37" s="83"/>
      <c r="G37" s="83"/>
    </row>
    <row r="38" spans="1:9" x14ac:dyDescent="0.3">
      <c r="A38" t="s">
        <v>114</v>
      </c>
      <c r="G38" t="s">
        <v>98</v>
      </c>
    </row>
    <row r="39" spans="1:9" x14ac:dyDescent="0.3">
      <c r="B39" s="163" t="s">
        <v>4</v>
      </c>
      <c r="C39" s="163"/>
      <c r="D39" s="53" t="s">
        <v>5</v>
      </c>
      <c r="E39" s="13" t="s">
        <v>6</v>
      </c>
    </row>
    <row r="40" spans="1:9" x14ac:dyDescent="0.3">
      <c r="B40" s="82">
        <v>0.41666666666666669</v>
      </c>
      <c r="C40" s="82">
        <v>0.5</v>
      </c>
      <c r="D40" s="58">
        <v>10</v>
      </c>
      <c r="E40" s="41" t="s">
        <v>68</v>
      </c>
      <c r="G40" t="s">
        <v>99</v>
      </c>
    </row>
    <row r="41" spans="1:9" ht="43.2" customHeight="1" x14ac:dyDescent="0.3">
      <c r="B41" s="82">
        <f>B40+TIME(0,D40,0)</f>
        <v>0.4236111111111111</v>
      </c>
      <c r="C41" s="82">
        <f>C40+TIME(0,D40,0)</f>
        <v>0.50694444444444442</v>
      </c>
      <c r="D41" s="37">
        <v>65</v>
      </c>
      <c r="E41" s="84" t="s">
        <v>40</v>
      </c>
      <c r="G41" t="s">
        <v>101</v>
      </c>
    </row>
    <row r="42" spans="1:9" x14ac:dyDescent="0.3">
      <c r="B42" s="82">
        <f t="shared" ref="B42:B45" si="2">B41+TIME(0,D41,0)</f>
        <v>0.46875</v>
      </c>
      <c r="C42" s="82">
        <f t="shared" ref="C42:C45" si="3">C41+TIME(0,D41,0)</f>
        <v>0.55208333333333326</v>
      </c>
      <c r="D42" s="1">
        <v>5</v>
      </c>
      <c r="E42" s="25" t="s">
        <v>41</v>
      </c>
      <c r="G42" t="s">
        <v>101</v>
      </c>
    </row>
    <row r="43" spans="1:9" x14ac:dyDescent="0.3">
      <c r="B43" s="82">
        <f t="shared" si="2"/>
        <v>0.47222222222222221</v>
      </c>
      <c r="C43" s="82">
        <f t="shared" si="3"/>
        <v>0.55555555555555547</v>
      </c>
      <c r="D43" s="1">
        <v>15</v>
      </c>
      <c r="E43" s="25" t="s">
        <v>42</v>
      </c>
      <c r="G43" t="s">
        <v>101</v>
      </c>
    </row>
    <row r="44" spans="1:9" x14ac:dyDescent="0.3">
      <c r="B44" s="82">
        <f t="shared" si="2"/>
        <v>0.4826388888888889</v>
      </c>
      <c r="C44" s="82">
        <f t="shared" si="3"/>
        <v>0.5659722222222221</v>
      </c>
      <c r="D44" s="1">
        <v>10</v>
      </c>
      <c r="E44" s="41" t="s">
        <v>96</v>
      </c>
      <c r="G44" t="s">
        <v>101</v>
      </c>
      <c r="H44" t="s">
        <v>101</v>
      </c>
      <c r="I44">
        <f>SUMIF(G40:G45,"=p",D40:D45)</f>
        <v>95</v>
      </c>
    </row>
    <row r="45" spans="1:9" x14ac:dyDescent="0.3">
      <c r="B45" s="82">
        <f t="shared" si="2"/>
        <v>0.48958333333333331</v>
      </c>
      <c r="C45" s="82">
        <f t="shared" si="3"/>
        <v>0.57291666666666652</v>
      </c>
      <c r="D45" s="1">
        <v>5</v>
      </c>
      <c r="E45" s="41" t="s">
        <v>84</v>
      </c>
      <c r="G45" t="s">
        <v>100</v>
      </c>
      <c r="H45" t="s">
        <v>99</v>
      </c>
      <c r="I45">
        <f>SUMIF(G$40:G$46,"=T",D$40:D$46)</f>
        <v>10</v>
      </c>
    </row>
    <row r="46" spans="1:9" hidden="1" x14ac:dyDescent="0.3">
      <c r="C46" s="68" t="s">
        <v>14</v>
      </c>
      <c r="D46" s="10">
        <f>SUM(D40:D45)</f>
        <v>110</v>
      </c>
      <c r="G46" t="s">
        <v>101</v>
      </c>
      <c r="H46" t="s">
        <v>100</v>
      </c>
      <c r="I46">
        <f t="shared" ref="I46" si="4">SUMIF(G$40:G$46,"=A",D$40:D$46)</f>
        <v>5</v>
      </c>
    </row>
    <row r="47" spans="1:9" x14ac:dyDescent="0.3">
      <c r="C47" s="68"/>
      <c r="D47" s="10"/>
      <c r="H47" t="s">
        <v>100</v>
      </c>
      <c r="I47">
        <f>SUMIF(G$40:G$46,"=A",D$40:D$46)</f>
        <v>5</v>
      </c>
    </row>
    <row r="48" spans="1:9" x14ac:dyDescent="0.3">
      <c r="B48" s="51" t="s">
        <v>97</v>
      </c>
    </row>
    <row r="50" spans="1:5" x14ac:dyDescent="0.3">
      <c r="B50" s="51"/>
    </row>
    <row r="53" spans="1:5" x14ac:dyDescent="0.3">
      <c r="A53" t="s">
        <v>73</v>
      </c>
    </row>
    <row r="56" spans="1:5" x14ac:dyDescent="0.3">
      <c r="B56" s="162">
        <v>6</v>
      </c>
      <c r="C56" s="162"/>
      <c r="D56" s="2" t="s">
        <v>0</v>
      </c>
      <c r="E56" s="2"/>
    </row>
    <row r="57" spans="1:5" x14ac:dyDescent="0.3">
      <c r="B57" s="162"/>
      <c r="C57" s="162"/>
      <c r="D57" s="8" t="s">
        <v>1</v>
      </c>
      <c r="E57" s="8"/>
    </row>
    <row r="58" spans="1:5" x14ac:dyDescent="0.3">
      <c r="B58" s="162"/>
      <c r="C58" s="162"/>
      <c r="D58" s="24" t="s">
        <v>2</v>
      </c>
      <c r="E58" s="24"/>
    </row>
    <row r="60" spans="1:5" x14ac:dyDescent="0.3">
      <c r="B60" s="235" t="s">
        <v>4</v>
      </c>
      <c r="C60" s="236"/>
      <c r="D60" s="53" t="s">
        <v>5</v>
      </c>
      <c r="E60" s="13" t="s">
        <v>6</v>
      </c>
    </row>
    <row r="61" spans="1:5" x14ac:dyDescent="0.3">
      <c r="B61" s="9">
        <v>0.4236111111111111</v>
      </c>
      <c r="C61" s="9">
        <v>0.51388888888888895</v>
      </c>
      <c r="D61" s="58">
        <v>10</v>
      </c>
      <c r="E61" s="41" t="s">
        <v>75</v>
      </c>
    </row>
    <row r="62" spans="1:5" x14ac:dyDescent="0.3">
      <c r="B62" s="75">
        <v>0.43055555555555558</v>
      </c>
      <c r="C62" s="75">
        <v>0.52083333333333337</v>
      </c>
      <c r="D62" s="37">
        <v>65</v>
      </c>
      <c r="E62" s="84" t="s">
        <v>40</v>
      </c>
    </row>
    <row r="63" spans="1:5" x14ac:dyDescent="0.3">
      <c r="B63" s="9">
        <v>0.47569444444444442</v>
      </c>
      <c r="C63" s="9">
        <v>6.5972222222222224E-2</v>
      </c>
      <c r="D63" s="1">
        <v>10</v>
      </c>
      <c r="E63" s="25" t="s">
        <v>41</v>
      </c>
    </row>
    <row r="64" spans="1:5" x14ac:dyDescent="0.3">
      <c r="B64" s="9">
        <v>0.4826388888888889</v>
      </c>
      <c r="C64" s="9">
        <v>7.2916666666666671E-2</v>
      </c>
      <c r="D64" s="1">
        <v>15</v>
      </c>
      <c r="E64" s="25" t="s">
        <v>42</v>
      </c>
    </row>
    <row r="65" spans="2:5" x14ac:dyDescent="0.3">
      <c r="B65" s="9">
        <v>0.49305555555555558</v>
      </c>
      <c r="C65" s="9">
        <v>8.3333333333333329E-2</v>
      </c>
      <c r="D65" s="1">
        <v>10</v>
      </c>
      <c r="E65" s="41" t="s">
        <v>76</v>
      </c>
    </row>
    <row r="66" spans="2:5" x14ac:dyDescent="0.3">
      <c r="C66" s="68" t="s">
        <v>14</v>
      </c>
      <c r="D66" s="10">
        <f>SUM(D61:D65)</f>
        <v>110</v>
      </c>
    </row>
    <row r="67" spans="2:5" x14ac:dyDescent="0.3">
      <c r="C67" s="68"/>
      <c r="D67" s="10"/>
    </row>
    <row r="68" spans="2:5" x14ac:dyDescent="0.3">
      <c r="B68" s="51" t="s">
        <v>69</v>
      </c>
    </row>
  </sheetData>
  <mergeCells count="6">
    <mergeCell ref="B39:C39"/>
    <mergeCell ref="B35:C37"/>
    <mergeCell ref="B56:C58"/>
    <mergeCell ref="B60:C60"/>
    <mergeCell ref="B2:C4"/>
    <mergeCell ref="B6:C6"/>
  </mergeCells>
  <pageMargins left="0.7" right="0.7" top="0.75" bottom="0.75" header="0.3" footer="0.3"/>
  <pageSetup scale="49" orientation="landscape" r:id="rId1"/>
  <rowBreaks count="1" manualBreakCount="1">
    <brk id="24" max="16383" man="1"/>
  </rowBreaks>
  <colBreaks count="1" manualBreakCount="1">
    <brk id="10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65"/>
  <sheetViews>
    <sheetView showGridLines="0" zoomScale="140" zoomScaleNormal="140" workbookViewId="0">
      <selection activeCell="E18" sqref="E18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5.5546875" bestFit="1" customWidth="1"/>
  </cols>
  <sheetData>
    <row r="1" spans="1:10" x14ac:dyDescent="0.3">
      <c r="A1" t="s">
        <v>150</v>
      </c>
    </row>
    <row r="2" spans="1:10" x14ac:dyDescent="0.3">
      <c r="B2" s="162">
        <v>8</v>
      </c>
      <c r="C2" s="162"/>
      <c r="E2" s="134" t="s">
        <v>137</v>
      </c>
      <c r="F2" s="6"/>
      <c r="G2" s="6"/>
    </row>
    <row r="3" spans="1:10" x14ac:dyDescent="0.3">
      <c r="B3" s="162"/>
      <c r="C3" s="162"/>
      <c r="E3" s="135" t="s">
        <v>129</v>
      </c>
      <c r="F3" s="6"/>
      <c r="G3" s="6"/>
    </row>
    <row r="4" spans="1:10" x14ac:dyDescent="0.3">
      <c r="B4" s="162"/>
      <c r="C4" s="162"/>
      <c r="D4" s="69"/>
      <c r="E4" s="69"/>
      <c r="F4" s="83"/>
      <c r="G4" s="83"/>
    </row>
    <row r="5" spans="1:10" x14ac:dyDescent="0.3">
      <c r="D5" s="10"/>
      <c r="E5" s="10"/>
      <c r="H5" t="s">
        <v>98</v>
      </c>
    </row>
    <row r="6" spans="1:10" x14ac:dyDescent="0.3">
      <c r="B6" s="163" t="s">
        <v>4</v>
      </c>
      <c r="C6" s="163"/>
      <c r="D6" s="53" t="s">
        <v>5</v>
      </c>
      <c r="E6" s="13" t="s">
        <v>6</v>
      </c>
    </row>
    <row r="7" spans="1:10" x14ac:dyDescent="0.3">
      <c r="B7" s="82">
        <v>0.41666666666666669</v>
      </c>
      <c r="C7" s="82">
        <v>0.5</v>
      </c>
      <c r="D7" s="1">
        <v>10</v>
      </c>
      <c r="E7" s="141" t="s">
        <v>70</v>
      </c>
      <c r="H7" t="s">
        <v>99</v>
      </c>
    </row>
    <row r="8" spans="1:10" ht="46.8" customHeight="1" x14ac:dyDescent="0.3">
      <c r="B8" s="82">
        <f>B7+TIME(0,D7,0)</f>
        <v>0.4236111111111111</v>
      </c>
      <c r="C8" s="82">
        <f>C7+TIME(0,D7,0)</f>
        <v>0.50694444444444442</v>
      </c>
      <c r="D8" s="37">
        <v>80</v>
      </c>
      <c r="E8" s="138" t="s">
        <v>138</v>
      </c>
      <c r="H8" t="s">
        <v>101</v>
      </c>
    </row>
    <row r="9" spans="1:10" ht="14.4" customHeight="1" x14ac:dyDescent="0.3">
      <c r="B9" s="82">
        <f t="shared" ref="B9:B10" si="0">B8+TIME(0,D8,0)</f>
        <v>0.47916666666666663</v>
      </c>
      <c r="C9" s="82">
        <f t="shared" ref="C9:C10" si="1">C8+TIME(0,D8,0)</f>
        <v>0.5625</v>
      </c>
      <c r="D9" s="37">
        <v>10</v>
      </c>
      <c r="E9" s="138" t="s">
        <v>140</v>
      </c>
    </row>
    <row r="10" spans="1:10" x14ac:dyDescent="0.3">
      <c r="B10" s="82">
        <f t="shared" si="0"/>
        <v>0.48611111111111105</v>
      </c>
      <c r="C10" s="82">
        <f t="shared" si="1"/>
        <v>0.56944444444444442</v>
      </c>
      <c r="D10" s="37">
        <v>10</v>
      </c>
      <c r="E10" s="141" t="s">
        <v>84</v>
      </c>
      <c r="H10" t="s">
        <v>100</v>
      </c>
      <c r="I10" t="s">
        <v>101</v>
      </c>
      <c r="J10">
        <f>SUMIF(H$7:H$10,"=P",D$7:D$10)</f>
        <v>80</v>
      </c>
    </row>
    <row r="11" spans="1:10" hidden="1" x14ac:dyDescent="0.3">
      <c r="C11" s="68" t="s">
        <v>14</v>
      </c>
      <c r="D11" s="10">
        <f>SUM(D7:D10)</f>
        <v>110</v>
      </c>
      <c r="E11" s="10"/>
      <c r="I11" t="s">
        <v>99</v>
      </c>
      <c r="J11">
        <f>SUMIF(H$7:H$10,"=T",D$7:D$10)</f>
        <v>10</v>
      </c>
    </row>
    <row r="12" spans="1:10" x14ac:dyDescent="0.3">
      <c r="I12" t="s">
        <v>100</v>
      </c>
      <c r="J12">
        <f>SUMIF(H$7:H$10,"=A",D$7:D$10)</f>
        <v>10</v>
      </c>
    </row>
    <row r="13" spans="1:10" x14ac:dyDescent="0.3">
      <c r="D13" s="237"/>
      <c r="E13" s="237"/>
      <c r="F13" s="6"/>
      <c r="J13" s="6"/>
    </row>
    <row r="38" spans="1:10" x14ac:dyDescent="0.3">
      <c r="B38" s="162">
        <v>7</v>
      </c>
      <c r="C38" s="162"/>
      <c r="D38" s="2" t="s">
        <v>86</v>
      </c>
      <c r="E38" s="2"/>
      <c r="F38" s="6"/>
      <c r="G38" s="6"/>
    </row>
    <row r="39" spans="1:10" x14ac:dyDescent="0.3">
      <c r="B39" s="162"/>
      <c r="C39" s="162"/>
      <c r="D39" s="8" t="s">
        <v>87</v>
      </c>
      <c r="E39" s="8"/>
      <c r="F39" s="6"/>
      <c r="G39" s="6"/>
    </row>
    <row r="40" spans="1:10" x14ac:dyDescent="0.3">
      <c r="A40" t="s">
        <v>112</v>
      </c>
      <c r="B40" s="162"/>
      <c r="C40" s="162"/>
      <c r="D40" s="24" t="s">
        <v>2</v>
      </c>
      <c r="E40" s="24"/>
      <c r="F40" s="83"/>
      <c r="G40" s="83"/>
    </row>
    <row r="41" spans="1:10" x14ac:dyDescent="0.3">
      <c r="A41" t="s">
        <v>114</v>
      </c>
      <c r="D41" s="10"/>
      <c r="E41" s="10"/>
      <c r="G41" t="s">
        <v>98</v>
      </c>
    </row>
    <row r="42" spans="1:10" x14ac:dyDescent="0.3">
      <c r="B42" s="163" t="s">
        <v>4</v>
      </c>
      <c r="C42" s="163"/>
      <c r="D42" s="53" t="s">
        <v>5</v>
      </c>
      <c r="E42" s="13" t="s">
        <v>6</v>
      </c>
    </row>
    <row r="43" spans="1:10" x14ac:dyDescent="0.3">
      <c r="B43" s="82">
        <v>0.41666666666666669</v>
      </c>
      <c r="C43" s="82">
        <v>0.5</v>
      </c>
      <c r="D43" s="1">
        <v>10</v>
      </c>
      <c r="E43" s="54" t="s">
        <v>70</v>
      </c>
      <c r="G43" t="s">
        <v>99</v>
      </c>
    </row>
    <row r="44" spans="1:10" ht="45" customHeight="1" x14ac:dyDescent="0.3">
      <c r="B44" s="82">
        <f>B43+TIME(0,D43,0)</f>
        <v>0.4236111111111111</v>
      </c>
      <c r="C44" s="82">
        <f>C43+TIME(0,D43,0)</f>
        <v>0.50694444444444442</v>
      </c>
      <c r="D44" s="37">
        <v>90</v>
      </c>
      <c r="E44" s="50" t="s">
        <v>67</v>
      </c>
      <c r="G44" t="s">
        <v>101</v>
      </c>
    </row>
    <row r="45" spans="1:10" ht="14.4" customHeight="1" x14ac:dyDescent="0.3">
      <c r="B45" s="82">
        <f>B44+TIME(0,D44,0)</f>
        <v>0.4861111111111111</v>
      </c>
      <c r="C45" s="82">
        <f>C44+TIME(0,D44,0)</f>
        <v>0.56944444444444442</v>
      </c>
      <c r="D45" s="37">
        <v>10</v>
      </c>
      <c r="E45" s="54" t="s">
        <v>84</v>
      </c>
      <c r="G45" t="s">
        <v>100</v>
      </c>
    </row>
    <row r="46" spans="1:10" hidden="1" x14ac:dyDescent="0.3">
      <c r="C46" s="68" t="s">
        <v>14</v>
      </c>
      <c r="D46" s="10">
        <f>SUM(D43:D45)</f>
        <v>110</v>
      </c>
      <c r="E46" s="4"/>
      <c r="G46" t="s">
        <v>99</v>
      </c>
    </row>
    <row r="47" spans="1:10" x14ac:dyDescent="0.3">
      <c r="H47" t="s">
        <v>101</v>
      </c>
      <c r="I47">
        <f>SUMIF(G$43:G$45,"=p",D$43:D$45)</f>
        <v>90</v>
      </c>
    </row>
    <row r="48" spans="1:10" ht="14.4" customHeight="1" x14ac:dyDescent="0.3">
      <c r="D48" s="238"/>
      <c r="E48" s="238"/>
      <c r="F48" s="6"/>
      <c r="H48" t="s">
        <v>99</v>
      </c>
      <c r="I48">
        <f>SUMIF(G$43:G$45,"=T",D$43:D$45)</f>
        <v>10</v>
      </c>
      <c r="J48" s="6"/>
    </row>
    <row r="49" spans="1:9" x14ac:dyDescent="0.3">
      <c r="H49" t="s">
        <v>100</v>
      </c>
      <c r="I49">
        <f>SUMIF(G$43:G$45,"=A",D$43:D$45)</f>
        <v>10</v>
      </c>
    </row>
    <row r="53" spans="1:9" x14ac:dyDescent="0.3">
      <c r="A53" t="s">
        <v>73</v>
      </c>
    </row>
    <row r="56" spans="1:9" x14ac:dyDescent="0.3">
      <c r="B56" s="162">
        <v>7</v>
      </c>
      <c r="C56" s="162"/>
      <c r="D56" s="2" t="s">
        <v>0</v>
      </c>
      <c r="E56" s="2"/>
    </row>
    <row r="57" spans="1:9" x14ac:dyDescent="0.3">
      <c r="B57" s="162"/>
      <c r="C57" s="162"/>
      <c r="D57" s="8" t="s">
        <v>1</v>
      </c>
      <c r="E57" s="8"/>
    </row>
    <row r="58" spans="1:9" x14ac:dyDescent="0.3">
      <c r="B58" s="162"/>
      <c r="C58" s="162"/>
      <c r="D58" s="24" t="s">
        <v>2</v>
      </c>
      <c r="E58" s="24"/>
    </row>
    <row r="59" spans="1:9" x14ac:dyDescent="0.3">
      <c r="D59" s="10"/>
      <c r="E59" s="10"/>
    </row>
    <row r="60" spans="1:9" x14ac:dyDescent="0.3">
      <c r="B60" s="163" t="s">
        <v>4</v>
      </c>
      <c r="C60" s="163"/>
      <c r="D60" s="53" t="s">
        <v>5</v>
      </c>
      <c r="E60" s="13" t="s">
        <v>6</v>
      </c>
    </row>
    <row r="61" spans="1:9" x14ac:dyDescent="0.3">
      <c r="B61" s="9">
        <v>0.4236111111111111</v>
      </c>
      <c r="C61" s="9">
        <v>0.51388888888888895</v>
      </c>
      <c r="D61" s="1">
        <v>15</v>
      </c>
      <c r="E61" s="54" t="s">
        <v>74</v>
      </c>
    </row>
    <row r="62" spans="1:9" x14ac:dyDescent="0.3">
      <c r="B62" s="75">
        <v>0.43402777777777773</v>
      </c>
      <c r="C62" s="75">
        <v>0.52430555555555558</v>
      </c>
      <c r="D62" s="37">
        <v>95</v>
      </c>
      <c r="E62" s="50" t="s">
        <v>67</v>
      </c>
    </row>
    <row r="63" spans="1:9" x14ac:dyDescent="0.3">
      <c r="C63" s="68" t="s">
        <v>14</v>
      </c>
      <c r="D63" s="10">
        <f>SUM(D61:D62)</f>
        <v>110</v>
      </c>
      <c r="E63" s="4"/>
    </row>
    <row r="65" spans="4:5" x14ac:dyDescent="0.3">
      <c r="D65" s="238"/>
      <c r="E65" s="238"/>
    </row>
  </sheetData>
  <mergeCells count="9">
    <mergeCell ref="B2:C4"/>
    <mergeCell ref="B6:C6"/>
    <mergeCell ref="D13:E13"/>
    <mergeCell ref="D65:E65"/>
    <mergeCell ref="B42:C42"/>
    <mergeCell ref="D48:E48"/>
    <mergeCell ref="B38:C40"/>
    <mergeCell ref="B56:C58"/>
    <mergeCell ref="B60:C60"/>
  </mergeCells>
  <pageMargins left="0.7" right="0.7" top="0.75" bottom="0.75" header="0.3" footer="0.3"/>
  <pageSetup orientation="landscape" r:id="rId1"/>
  <rowBreaks count="1" manualBreakCount="1">
    <brk id="28" max="16383" man="1"/>
  </rowBreaks>
  <colBreaks count="1" manualBreakCount="1">
    <brk id="9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S74"/>
  <sheetViews>
    <sheetView showGridLines="0" zoomScale="90" zoomScaleNormal="90" workbookViewId="0">
      <selection activeCell="B19" sqref="B19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33203125" bestFit="1" customWidth="1"/>
    <col min="6" max="6" width="3.33203125" customWidth="1"/>
    <col min="7" max="8" width="6.5546875" style="10" customWidth="1"/>
    <col min="9" max="9" width="14.33203125" bestFit="1" customWidth="1"/>
    <col min="10" max="10" width="35" bestFit="1" customWidth="1"/>
    <col min="11" max="15" width="35" customWidth="1"/>
  </cols>
  <sheetData>
    <row r="1" spans="1:19" x14ac:dyDescent="0.3">
      <c r="A1" t="s">
        <v>150</v>
      </c>
      <c r="G1"/>
      <c r="H1"/>
    </row>
    <row r="2" spans="1:19" x14ac:dyDescent="0.3">
      <c r="B2" s="162">
        <v>9</v>
      </c>
      <c r="C2" s="162"/>
      <c r="E2" s="134" t="s">
        <v>137</v>
      </c>
      <c r="F2" s="6"/>
      <c r="G2" s="6"/>
      <c r="H2"/>
    </row>
    <row r="3" spans="1:19" x14ac:dyDescent="0.3">
      <c r="B3" s="162"/>
      <c r="C3" s="162"/>
      <c r="E3" s="135" t="s">
        <v>129</v>
      </c>
      <c r="F3" s="6"/>
      <c r="G3" s="6"/>
      <c r="H3"/>
    </row>
    <row r="4" spans="1:19" x14ac:dyDescent="0.3">
      <c r="B4" s="162"/>
      <c r="C4" s="162"/>
      <c r="D4" s="69"/>
      <c r="E4" s="69"/>
      <c r="F4" s="83"/>
      <c r="G4" s="83"/>
      <c r="H4"/>
    </row>
    <row r="6" spans="1:19" x14ac:dyDescent="0.3">
      <c r="B6" s="163" t="s">
        <v>4</v>
      </c>
      <c r="C6" s="163"/>
      <c r="D6" s="53" t="s">
        <v>5</v>
      </c>
      <c r="E6" s="13" t="s">
        <v>6</v>
      </c>
      <c r="F6" s="12"/>
      <c r="G6" s="235" t="s">
        <v>4</v>
      </c>
      <c r="H6" s="236"/>
      <c r="I6" s="53" t="s">
        <v>5</v>
      </c>
      <c r="J6" s="13" t="s">
        <v>6</v>
      </c>
      <c r="K6" s="266"/>
      <c r="L6" s="266"/>
      <c r="M6" s="266"/>
      <c r="N6" s="266"/>
      <c r="O6" s="266"/>
      <c r="Q6" t="s">
        <v>98</v>
      </c>
    </row>
    <row r="7" spans="1:19" x14ac:dyDescent="0.3">
      <c r="C7" s="11"/>
      <c r="D7" s="11"/>
      <c r="E7" s="7"/>
      <c r="F7" s="4"/>
      <c r="G7" s="7"/>
      <c r="H7" s="7"/>
      <c r="I7" s="7"/>
      <c r="J7" s="7"/>
      <c r="K7" s="267"/>
      <c r="L7" s="267"/>
      <c r="M7" s="267"/>
      <c r="N7" s="267"/>
      <c r="O7" s="267"/>
    </row>
    <row r="8" spans="1:19" x14ac:dyDescent="0.3">
      <c r="B8" s="216" t="s">
        <v>43</v>
      </c>
      <c r="C8" s="217"/>
      <c r="D8" s="217"/>
      <c r="E8" s="218"/>
      <c r="F8" s="10"/>
      <c r="G8" s="216" t="s">
        <v>44</v>
      </c>
      <c r="H8" s="217"/>
      <c r="I8" s="217"/>
      <c r="J8" s="218"/>
      <c r="K8" s="268"/>
      <c r="L8" s="268"/>
      <c r="M8" s="268"/>
      <c r="N8" s="268"/>
      <c r="O8" s="268"/>
    </row>
    <row r="9" spans="1:19" x14ac:dyDescent="0.3">
      <c r="B9" s="159">
        <v>0.41666666666666669</v>
      </c>
      <c r="C9" s="159">
        <v>0.5</v>
      </c>
      <c r="D9" s="1">
        <v>10</v>
      </c>
      <c r="E9" s="191" t="s">
        <v>156</v>
      </c>
      <c r="F9" s="192"/>
      <c r="G9" s="192"/>
      <c r="H9" s="192"/>
      <c r="I9" s="192"/>
      <c r="J9" s="193"/>
      <c r="K9" s="269"/>
      <c r="L9" s="269"/>
      <c r="M9" s="269"/>
      <c r="N9" s="269"/>
      <c r="O9" s="269"/>
    </row>
    <row r="10" spans="1:19" x14ac:dyDescent="0.3">
      <c r="B10" s="123"/>
      <c r="C10" s="123"/>
      <c r="D10" s="11"/>
      <c r="E10" s="11"/>
      <c r="F10" s="11"/>
      <c r="G10" s="92"/>
      <c r="H10" s="92"/>
      <c r="I10" s="92"/>
      <c r="J10" s="11"/>
      <c r="K10" s="270"/>
      <c r="L10" s="270"/>
      <c r="M10" s="270"/>
      <c r="N10" s="270"/>
      <c r="O10" s="270"/>
    </row>
    <row r="11" spans="1:19" ht="29.4" customHeight="1" x14ac:dyDescent="0.3">
      <c r="B11" s="82">
        <f t="shared" ref="B11" si="0">B9+TIME(0,D9,0)</f>
        <v>0.4236111111111111</v>
      </c>
      <c r="C11" s="82">
        <f t="shared" ref="C11" si="1">C9+TIME(0,D9,0)</f>
        <v>0.50694444444444442</v>
      </c>
      <c r="D11" s="37">
        <v>40</v>
      </c>
      <c r="E11" s="156" t="s">
        <v>146</v>
      </c>
      <c r="F11" s="161"/>
      <c r="G11" s="82">
        <f>B9+TIME(0,D9,0)</f>
        <v>0.4236111111111111</v>
      </c>
      <c r="H11" s="82">
        <f>B9+TIME(0,D9,0)</f>
        <v>0.4236111111111111</v>
      </c>
      <c r="I11" s="37">
        <v>45</v>
      </c>
      <c r="J11" s="156" t="s">
        <v>155</v>
      </c>
      <c r="K11" s="271"/>
      <c r="L11" s="271"/>
      <c r="M11" s="271"/>
      <c r="N11" s="271"/>
      <c r="O11" s="271"/>
      <c r="Q11" t="s">
        <v>101</v>
      </c>
      <c r="R11" t="s">
        <v>101</v>
      </c>
      <c r="S11">
        <f ca="1">SUMIF(Q$43:Q$50,"=p",D$43:D$49)</f>
        <v>90</v>
      </c>
    </row>
    <row r="12" spans="1:19" x14ac:dyDescent="0.3">
      <c r="B12" s="82">
        <f>B11+TIME(0,D11,0)</f>
        <v>0.4513888888888889</v>
      </c>
      <c r="C12" s="82">
        <f>C11+TIME(0,D11,0)</f>
        <v>0.53472222222222221</v>
      </c>
      <c r="D12" s="37">
        <v>15</v>
      </c>
      <c r="E12" s="156" t="s">
        <v>83</v>
      </c>
      <c r="F12" s="161"/>
      <c r="G12" s="82">
        <f>G11+TIME(0,I11,0)</f>
        <v>0.4548611111111111</v>
      </c>
      <c r="H12" s="82">
        <f>G11+TIME(0,I11,0)</f>
        <v>0.4548611111111111</v>
      </c>
      <c r="I12" s="37">
        <v>15</v>
      </c>
      <c r="J12" s="156" t="s">
        <v>83</v>
      </c>
      <c r="K12" s="271"/>
      <c r="L12" s="271"/>
      <c r="M12" s="271"/>
      <c r="N12" s="271"/>
      <c r="O12" s="271"/>
      <c r="R12" t="s">
        <v>99</v>
      </c>
      <c r="S12">
        <f ca="1">SUMIF(Q$43:Q$50,"=T",D$43:D$49)</f>
        <v>15</v>
      </c>
    </row>
    <row r="13" spans="1:19" ht="29.4" customHeight="1" x14ac:dyDescent="0.3">
      <c r="B13" s="82">
        <f>B12+TIME(0,D12,0)</f>
        <v>0.46180555555555558</v>
      </c>
      <c r="C13" s="82">
        <f>C12+TIME(0,D12,0)</f>
        <v>0.54513888888888884</v>
      </c>
      <c r="D13" s="37">
        <v>45</v>
      </c>
      <c r="E13" s="156" t="s">
        <v>155</v>
      </c>
      <c r="F13" s="161"/>
      <c r="G13" s="82">
        <f>G12+TIME(0,I12,0)</f>
        <v>0.46527777777777779</v>
      </c>
      <c r="H13" s="82">
        <f>G12+TIME(0,I12,0)</f>
        <v>0.46527777777777779</v>
      </c>
      <c r="I13" s="37">
        <v>40</v>
      </c>
      <c r="J13" s="138" t="s">
        <v>146</v>
      </c>
      <c r="K13" s="271"/>
      <c r="L13" s="271"/>
      <c r="M13" s="271"/>
      <c r="N13" s="271"/>
      <c r="O13" s="271"/>
      <c r="Q13" t="s">
        <v>101</v>
      </c>
      <c r="R13" t="s">
        <v>100</v>
      </c>
      <c r="S13">
        <f ca="1">SUMIF(Q$43:Q$50,"=A",D$43:D$49)</f>
        <v>5</v>
      </c>
    </row>
    <row r="14" spans="1:19" x14ac:dyDescent="0.3">
      <c r="B14" s="123"/>
      <c r="C14" s="123"/>
      <c r="D14" s="11"/>
      <c r="E14" s="11"/>
      <c r="F14" s="10"/>
      <c r="G14" s="160"/>
      <c r="H14" s="160"/>
      <c r="I14" s="124"/>
      <c r="J14" s="161"/>
      <c r="K14" s="161"/>
      <c r="L14" s="161"/>
      <c r="M14" s="161"/>
      <c r="N14" s="161"/>
      <c r="O14" s="161"/>
    </row>
    <row r="15" spans="1:19" hidden="1" x14ac:dyDescent="0.3">
      <c r="C15" s="68" t="s">
        <v>14</v>
      </c>
      <c r="D15" s="10">
        <f>SUM(D11:D14)</f>
        <v>100</v>
      </c>
      <c r="I15" s="10" t="e">
        <f>SUM(I11:I14)+#REF!+#REF!</f>
        <v>#REF!</v>
      </c>
    </row>
    <row r="16" spans="1:19" x14ac:dyDescent="0.3">
      <c r="E16" s="181"/>
      <c r="F16" s="181"/>
      <c r="G16" s="181"/>
      <c r="H16" s="181"/>
      <c r="I16" s="181"/>
      <c r="J16" s="181"/>
      <c r="K16" s="4"/>
      <c r="L16" s="4"/>
      <c r="M16" s="4"/>
      <c r="N16" s="4"/>
      <c r="O16" s="4"/>
    </row>
    <row r="17" spans="4:8" x14ac:dyDescent="0.3">
      <c r="E17" t="s">
        <v>25</v>
      </c>
    </row>
    <row r="18" spans="4:8" x14ac:dyDescent="0.3">
      <c r="E18" t="s">
        <v>26</v>
      </c>
    </row>
    <row r="19" spans="4:8" x14ac:dyDescent="0.3">
      <c r="G19"/>
      <c r="H19"/>
    </row>
    <row r="20" spans="4:8" x14ac:dyDescent="0.3">
      <c r="D20" t="s">
        <v>175</v>
      </c>
      <c r="G20"/>
      <c r="H20"/>
    </row>
    <row r="21" spans="4:8" x14ac:dyDescent="0.3">
      <c r="G21"/>
      <c r="H21"/>
    </row>
    <row r="22" spans="4:8" x14ac:dyDescent="0.3">
      <c r="G22"/>
      <c r="H22"/>
    </row>
    <row r="23" spans="4:8" x14ac:dyDescent="0.3">
      <c r="G23"/>
      <c r="H23"/>
    </row>
    <row r="24" spans="4:8" x14ac:dyDescent="0.3">
      <c r="G24"/>
      <c r="H24"/>
    </row>
    <row r="25" spans="4:8" x14ac:dyDescent="0.3">
      <c r="G25"/>
      <c r="H25"/>
    </row>
    <row r="26" spans="4:8" x14ac:dyDescent="0.3">
      <c r="G26"/>
      <c r="H26"/>
    </row>
    <row r="27" spans="4:8" x14ac:dyDescent="0.3">
      <c r="G27"/>
      <c r="H27"/>
    </row>
    <row r="28" spans="4:8" x14ac:dyDescent="0.3">
      <c r="G28"/>
      <c r="H28"/>
    </row>
    <row r="29" spans="4:8" x14ac:dyDescent="0.3">
      <c r="G29"/>
      <c r="H29"/>
    </row>
    <row r="30" spans="4:8" x14ac:dyDescent="0.3">
      <c r="G30"/>
      <c r="H30"/>
    </row>
    <row r="31" spans="4:8" x14ac:dyDescent="0.3">
      <c r="G31"/>
      <c r="H31"/>
    </row>
    <row r="32" spans="4:8" x14ac:dyDescent="0.3">
      <c r="G32"/>
      <c r="H32"/>
    </row>
    <row r="33" spans="2:19" x14ac:dyDescent="0.3">
      <c r="G33"/>
      <c r="H33"/>
    </row>
    <row r="34" spans="2:19" x14ac:dyDescent="0.3">
      <c r="G34"/>
      <c r="H34"/>
    </row>
    <row r="36" spans="2:19" x14ac:dyDescent="0.3">
      <c r="B36" s="162">
        <v>8</v>
      </c>
      <c r="C36" s="162"/>
      <c r="D36" s="2" t="s">
        <v>86</v>
      </c>
      <c r="E36" s="2"/>
      <c r="F36" s="6"/>
      <c r="G36" s="6"/>
      <c r="H36"/>
    </row>
    <row r="37" spans="2:19" x14ac:dyDescent="0.3">
      <c r="B37" s="162"/>
      <c r="C37" s="162"/>
      <c r="D37" s="8" t="s">
        <v>87</v>
      </c>
      <c r="E37" s="8"/>
      <c r="F37" s="6"/>
      <c r="G37" s="6"/>
      <c r="H37"/>
    </row>
    <row r="38" spans="2:19" x14ac:dyDescent="0.3">
      <c r="B38" s="162"/>
      <c r="C38" s="162"/>
      <c r="D38" s="24" t="s">
        <v>2</v>
      </c>
      <c r="E38" s="24"/>
      <c r="F38" s="83"/>
      <c r="G38" s="83"/>
      <c r="H38"/>
    </row>
    <row r="40" spans="2:19" x14ac:dyDescent="0.3">
      <c r="B40" s="163" t="s">
        <v>4</v>
      </c>
      <c r="C40" s="163"/>
      <c r="D40" s="53" t="s">
        <v>5</v>
      </c>
      <c r="E40" s="13" t="s">
        <v>6</v>
      </c>
      <c r="F40" s="12"/>
      <c r="G40" s="235" t="s">
        <v>4</v>
      </c>
      <c r="H40" s="236"/>
      <c r="I40" s="53" t="s">
        <v>5</v>
      </c>
      <c r="J40" s="13" t="s">
        <v>6</v>
      </c>
      <c r="K40" s="266"/>
      <c r="L40" s="266"/>
      <c r="M40" s="266"/>
      <c r="N40" s="266"/>
      <c r="O40" s="266"/>
      <c r="Q40" t="s">
        <v>98</v>
      </c>
    </row>
    <row r="41" spans="2:19" x14ac:dyDescent="0.3">
      <c r="C41" s="11"/>
      <c r="D41" s="11"/>
      <c r="E41" s="7"/>
      <c r="F41" s="4"/>
      <c r="G41" s="7"/>
      <c r="H41" s="7"/>
      <c r="I41" s="7"/>
      <c r="J41" s="7"/>
      <c r="K41" s="267"/>
      <c r="L41" s="267"/>
      <c r="M41" s="267"/>
      <c r="N41" s="267"/>
      <c r="O41" s="267"/>
    </row>
    <row r="42" spans="2:19" x14ac:dyDescent="0.3">
      <c r="B42" s="247" t="s">
        <v>43</v>
      </c>
      <c r="C42" s="248"/>
      <c r="D42" s="248"/>
      <c r="E42" s="249"/>
      <c r="F42" s="10"/>
      <c r="G42" s="247" t="s">
        <v>44</v>
      </c>
      <c r="H42" s="248"/>
      <c r="I42" s="248"/>
      <c r="J42" s="249"/>
      <c r="K42" s="270"/>
      <c r="L42" s="270"/>
      <c r="M42" s="270"/>
      <c r="N42" s="270"/>
      <c r="O42" s="270"/>
    </row>
    <row r="43" spans="2:19" x14ac:dyDescent="0.3">
      <c r="B43" s="219">
        <v>0.41666666666666669</v>
      </c>
      <c r="C43" s="219">
        <v>0.5</v>
      </c>
      <c r="D43" s="242">
        <v>45</v>
      </c>
      <c r="E43" s="240" t="s">
        <v>45</v>
      </c>
      <c r="F43" s="4"/>
      <c r="G43" s="82">
        <v>0.41666666666666669</v>
      </c>
      <c r="H43" s="82">
        <v>0.5</v>
      </c>
      <c r="I43" s="1">
        <v>30</v>
      </c>
      <c r="J43" s="26" t="s">
        <v>46</v>
      </c>
      <c r="K43" s="272"/>
      <c r="L43" s="272"/>
      <c r="M43" s="272"/>
      <c r="N43" s="272"/>
      <c r="O43" s="272"/>
      <c r="Q43" t="s">
        <v>101</v>
      </c>
    </row>
    <row r="44" spans="2:19" x14ac:dyDescent="0.3">
      <c r="B44" s="220"/>
      <c r="C44" s="220"/>
      <c r="D44" s="243"/>
      <c r="E44" s="241"/>
      <c r="F44" s="4"/>
      <c r="G44" s="9">
        <f>G43+TIME(0,I43,0)</f>
        <v>0.4375</v>
      </c>
      <c r="H44" s="9">
        <f>H43+TIME(0,I43,0)</f>
        <v>0.52083333333333337</v>
      </c>
      <c r="I44" s="1">
        <v>15</v>
      </c>
      <c r="J44" s="26" t="s">
        <v>83</v>
      </c>
      <c r="K44" s="272"/>
      <c r="L44" s="272"/>
      <c r="M44" s="272"/>
      <c r="N44" s="272"/>
      <c r="O44" s="272"/>
    </row>
    <row r="45" spans="2:19" x14ac:dyDescent="0.3">
      <c r="B45" s="82">
        <f>B43+TIME(0,D43,0)</f>
        <v>0.44791666666666669</v>
      </c>
      <c r="C45" s="82">
        <f>C43+TIME(0,D43,0)</f>
        <v>0.53125</v>
      </c>
      <c r="D45" s="1">
        <v>30</v>
      </c>
      <c r="E45" s="25" t="s">
        <v>46</v>
      </c>
      <c r="F45" s="4"/>
      <c r="G45" s="233">
        <f>G44+TIME(0,I44,0)</f>
        <v>0.44791666666666669</v>
      </c>
      <c r="H45" s="233">
        <f>H44+TIME(0,I44,0)</f>
        <v>0.53125</v>
      </c>
      <c r="I45" s="239">
        <v>45</v>
      </c>
      <c r="J45" s="240" t="s">
        <v>45</v>
      </c>
      <c r="K45" s="273"/>
      <c r="L45" s="273"/>
      <c r="M45" s="273"/>
      <c r="N45" s="273"/>
      <c r="O45" s="273"/>
      <c r="Q45" t="s">
        <v>101</v>
      </c>
    </row>
    <row r="46" spans="2:19" x14ac:dyDescent="0.3">
      <c r="B46" s="82">
        <f>B45+TIME(0,D45,0)</f>
        <v>0.46875</v>
      </c>
      <c r="C46" s="82">
        <f>C45+TIME(0,D45,0)</f>
        <v>0.55208333333333337</v>
      </c>
      <c r="D46" s="1">
        <v>15</v>
      </c>
      <c r="E46" s="26" t="s">
        <v>83</v>
      </c>
      <c r="F46" s="4"/>
      <c r="G46" s="234"/>
      <c r="H46" s="234"/>
      <c r="I46" s="239"/>
      <c r="J46" s="241"/>
      <c r="K46" s="273"/>
      <c r="L46" s="273"/>
      <c r="M46" s="273"/>
      <c r="N46" s="273"/>
      <c r="O46" s="273"/>
      <c r="Q46" t="s">
        <v>99</v>
      </c>
      <c r="R46" t="s">
        <v>101</v>
      </c>
      <c r="S46">
        <f ca="1">SUMIF(Q$43:Q$50,"=p",D$43:D$49)</f>
        <v>90</v>
      </c>
    </row>
    <row r="47" spans="2:19" x14ac:dyDescent="0.3">
      <c r="B47" s="95"/>
      <c r="C47" s="95"/>
      <c r="D47" s="92"/>
      <c r="E47" s="92"/>
      <c r="F47" s="14"/>
      <c r="G47" s="96"/>
      <c r="H47" s="96"/>
      <c r="I47" s="97"/>
      <c r="J47" s="98"/>
      <c r="K47" s="274"/>
      <c r="L47" s="274"/>
      <c r="M47" s="274"/>
      <c r="N47" s="274"/>
      <c r="O47" s="274"/>
      <c r="R47" t="s">
        <v>99</v>
      </c>
      <c r="S47">
        <f ca="1">SUMIF(Q$43:Q$50,"=T",D$43:D$49)</f>
        <v>15</v>
      </c>
    </row>
    <row r="48" spans="2:19" x14ac:dyDescent="0.3">
      <c r="B48" s="9">
        <f>B46+TIME(0,D46,0)</f>
        <v>0.47916666666666669</v>
      </c>
      <c r="C48" s="9">
        <f>C46+TIME(0,D46,0)</f>
        <v>0.5625</v>
      </c>
      <c r="D48" s="1">
        <v>15</v>
      </c>
      <c r="E48" s="244" t="s">
        <v>64</v>
      </c>
      <c r="F48" s="245"/>
      <c r="G48" s="245"/>
      <c r="H48" s="245"/>
      <c r="I48" s="245"/>
      <c r="J48" s="246"/>
      <c r="K48" s="272"/>
      <c r="L48" s="272"/>
      <c r="M48" s="272"/>
      <c r="N48" s="272"/>
      <c r="O48" s="272"/>
      <c r="Q48" t="s">
        <v>101</v>
      </c>
      <c r="R48" t="s">
        <v>100</v>
      </c>
      <c r="S48">
        <f ca="1">SUMIF(Q$43:Q$50,"=A",D$43:D$49)</f>
        <v>5</v>
      </c>
    </row>
    <row r="49" spans="1:17" x14ac:dyDescent="0.3">
      <c r="B49" s="9">
        <f>B48+TIME(0,D48,0)</f>
        <v>0.48958333333333337</v>
      </c>
      <c r="C49" s="9">
        <f>C48+TIME(0,D48,0)</f>
        <v>0.57291666666666663</v>
      </c>
      <c r="D49" s="1">
        <v>5</v>
      </c>
      <c r="E49" s="212" t="s">
        <v>84</v>
      </c>
      <c r="F49" s="213"/>
      <c r="G49" s="213"/>
      <c r="H49" s="213"/>
      <c r="I49" s="213"/>
      <c r="J49" s="214"/>
      <c r="K49" s="275"/>
      <c r="L49" s="275"/>
      <c r="M49" s="275"/>
      <c r="N49" s="275"/>
      <c r="O49" s="275"/>
      <c r="Q49" t="s">
        <v>100</v>
      </c>
    </row>
    <row r="50" spans="1:17" hidden="1" x14ac:dyDescent="0.3">
      <c r="C50" s="68" t="s">
        <v>14</v>
      </c>
      <c r="D50" s="10">
        <f>SUM(D43:D49)</f>
        <v>110</v>
      </c>
      <c r="I50" s="10">
        <f>SUM(I43:I49)+D48+D49</f>
        <v>110</v>
      </c>
    </row>
    <row r="51" spans="1:17" x14ac:dyDescent="0.3">
      <c r="E51" s="181"/>
      <c r="F51" s="181"/>
      <c r="G51" s="181"/>
      <c r="H51" s="181"/>
      <c r="I51" s="181"/>
      <c r="J51" s="181"/>
      <c r="K51" s="4"/>
      <c r="L51" s="4"/>
      <c r="M51" s="4"/>
      <c r="N51" s="4"/>
      <c r="O51" s="4"/>
    </row>
    <row r="52" spans="1:17" x14ac:dyDescent="0.3">
      <c r="E52" t="s">
        <v>25</v>
      </c>
    </row>
    <row r="53" spans="1:17" x14ac:dyDescent="0.3">
      <c r="E53" t="s">
        <v>26</v>
      </c>
    </row>
    <row r="57" spans="1:17" x14ac:dyDescent="0.3">
      <c r="A57" t="s">
        <v>73</v>
      </c>
    </row>
    <row r="60" spans="1:17" x14ac:dyDescent="0.3">
      <c r="B60" s="162">
        <v>8</v>
      </c>
      <c r="C60" s="162"/>
      <c r="D60" s="2" t="s">
        <v>0</v>
      </c>
      <c r="E60" s="2"/>
      <c r="F60" s="6"/>
      <c r="G60" s="6"/>
      <c r="H60"/>
    </row>
    <row r="61" spans="1:17" x14ac:dyDescent="0.3">
      <c r="B61" s="162"/>
      <c r="C61" s="162"/>
      <c r="D61" s="8" t="s">
        <v>1</v>
      </c>
      <c r="E61" s="8"/>
      <c r="F61" s="6"/>
      <c r="G61" s="6"/>
      <c r="H61"/>
    </row>
    <row r="62" spans="1:17" x14ac:dyDescent="0.3">
      <c r="B62" s="162"/>
      <c r="C62" s="162"/>
      <c r="D62" s="24" t="s">
        <v>2</v>
      </c>
      <c r="E62" s="24"/>
      <c r="F62" s="83"/>
      <c r="G62" s="83"/>
      <c r="H62"/>
    </row>
    <row r="64" spans="1:17" x14ac:dyDescent="0.3">
      <c r="B64" s="163" t="s">
        <v>4</v>
      </c>
      <c r="C64" s="163"/>
      <c r="D64" s="53" t="s">
        <v>5</v>
      </c>
      <c r="E64" s="13" t="s">
        <v>6</v>
      </c>
      <c r="F64" s="12"/>
      <c r="G64" s="235" t="s">
        <v>4</v>
      </c>
      <c r="H64" s="236"/>
      <c r="I64" s="53" t="s">
        <v>5</v>
      </c>
      <c r="J64" s="13" t="s">
        <v>6</v>
      </c>
      <c r="K64" s="266"/>
      <c r="L64" s="266"/>
      <c r="M64" s="266"/>
      <c r="N64" s="266"/>
      <c r="O64" s="266"/>
    </row>
    <row r="65" spans="2:15" x14ac:dyDescent="0.3">
      <c r="C65" s="11"/>
      <c r="D65" s="11"/>
      <c r="E65" s="7"/>
      <c r="F65" s="4"/>
      <c r="G65" s="7"/>
      <c r="H65" s="7"/>
      <c r="I65" s="7"/>
      <c r="J65" s="7"/>
      <c r="K65" s="267"/>
      <c r="L65" s="267"/>
      <c r="M65" s="267"/>
      <c r="N65" s="267"/>
      <c r="O65" s="267"/>
    </row>
    <row r="66" spans="2:15" x14ac:dyDescent="0.3">
      <c r="B66" s="247" t="s">
        <v>43</v>
      </c>
      <c r="C66" s="248"/>
      <c r="D66" s="248"/>
      <c r="E66" s="249"/>
      <c r="F66" s="10"/>
      <c r="G66" s="247" t="s">
        <v>44</v>
      </c>
      <c r="H66" s="248"/>
      <c r="I66" s="248"/>
      <c r="J66" s="249"/>
      <c r="K66" s="270"/>
      <c r="L66" s="270"/>
      <c r="M66" s="270"/>
      <c r="N66" s="270"/>
      <c r="O66" s="270"/>
    </row>
    <row r="67" spans="2:15" x14ac:dyDescent="0.3">
      <c r="B67" s="9">
        <v>0.4236111111111111</v>
      </c>
      <c r="C67" s="9">
        <v>0.51388888888888895</v>
      </c>
      <c r="D67" s="1">
        <v>30</v>
      </c>
      <c r="E67" s="26" t="s">
        <v>45</v>
      </c>
      <c r="F67" s="4"/>
      <c r="G67" s="9">
        <v>0.4236111111111111</v>
      </c>
      <c r="H67" s="9">
        <v>0.51388888888888895</v>
      </c>
      <c r="I67" s="1">
        <v>30</v>
      </c>
      <c r="J67" s="26" t="s">
        <v>46</v>
      </c>
      <c r="K67" s="272"/>
      <c r="L67" s="272"/>
      <c r="M67" s="272"/>
      <c r="N67" s="272"/>
      <c r="O67" s="272"/>
    </row>
    <row r="68" spans="2:15" x14ac:dyDescent="0.3">
      <c r="B68" s="9">
        <v>0.44444444444444442</v>
      </c>
      <c r="C68" s="9">
        <v>0.53472222222222221</v>
      </c>
      <c r="D68" s="1">
        <v>30</v>
      </c>
      <c r="E68" s="25" t="s">
        <v>46</v>
      </c>
      <c r="F68" s="4"/>
      <c r="G68" s="9">
        <v>0.44444444444444442</v>
      </c>
      <c r="H68" s="9">
        <v>0.53472222222222221</v>
      </c>
      <c r="I68" s="1">
        <v>30</v>
      </c>
      <c r="J68" s="25" t="s">
        <v>45</v>
      </c>
      <c r="K68" s="272"/>
      <c r="L68" s="272"/>
      <c r="M68" s="272"/>
      <c r="N68" s="272"/>
      <c r="O68" s="272"/>
    </row>
    <row r="69" spans="2:15" x14ac:dyDescent="0.3">
      <c r="C69" s="92"/>
      <c r="D69" s="92"/>
      <c r="E69" s="4"/>
      <c r="F69" s="4"/>
      <c r="G69" s="4"/>
      <c r="H69" s="5"/>
      <c r="I69" s="5"/>
      <c r="J69" s="4"/>
      <c r="K69" s="4"/>
      <c r="L69" s="4"/>
      <c r="M69" s="4"/>
      <c r="N69" s="4"/>
      <c r="O69" s="4"/>
    </row>
    <row r="70" spans="2:15" x14ac:dyDescent="0.3">
      <c r="B70" s="9">
        <v>0.46527777777777773</v>
      </c>
      <c r="C70" s="9">
        <v>5.5555555555555552E-2</v>
      </c>
      <c r="D70" s="1">
        <v>50</v>
      </c>
      <c r="E70" s="244" t="s">
        <v>64</v>
      </c>
      <c r="F70" s="245"/>
      <c r="G70" s="245"/>
      <c r="H70" s="245"/>
      <c r="I70" s="245"/>
      <c r="J70" s="246"/>
      <c r="K70" s="272"/>
      <c r="L70" s="272"/>
      <c r="M70" s="272"/>
      <c r="N70" s="272"/>
      <c r="O70" s="272"/>
    </row>
    <row r="71" spans="2:15" x14ac:dyDescent="0.3">
      <c r="C71" s="68" t="s">
        <v>14</v>
      </c>
      <c r="D71" s="10">
        <f>SUM(D67:D70)</f>
        <v>110</v>
      </c>
      <c r="I71" s="10">
        <f>SUM(I67:I68)+D70</f>
        <v>110</v>
      </c>
    </row>
    <row r="72" spans="2:15" x14ac:dyDescent="0.3">
      <c r="E72" s="181"/>
      <c r="F72" s="181"/>
      <c r="G72" s="181"/>
      <c r="H72" s="181"/>
      <c r="I72" s="181"/>
      <c r="J72" s="181"/>
      <c r="K72" s="4"/>
      <c r="L72" s="4"/>
      <c r="M72" s="4"/>
      <c r="N72" s="4"/>
      <c r="O72" s="4"/>
    </row>
    <row r="73" spans="2:15" x14ac:dyDescent="0.3">
      <c r="E73" t="s">
        <v>25</v>
      </c>
    </row>
    <row r="74" spans="2:15" x14ac:dyDescent="0.3">
      <c r="E74" t="s">
        <v>26</v>
      </c>
    </row>
  </sheetData>
  <mergeCells count="30">
    <mergeCell ref="E51:J51"/>
    <mergeCell ref="B40:C40"/>
    <mergeCell ref="G40:H40"/>
    <mergeCell ref="B42:E42"/>
    <mergeCell ref="G42:J42"/>
    <mergeCell ref="E48:J48"/>
    <mergeCell ref="E49:J49"/>
    <mergeCell ref="E70:J70"/>
    <mergeCell ref="E72:J72"/>
    <mergeCell ref="B60:C62"/>
    <mergeCell ref="B64:C64"/>
    <mergeCell ref="G64:H64"/>
    <mergeCell ref="B66:E66"/>
    <mergeCell ref="G66:J66"/>
    <mergeCell ref="H45:H46"/>
    <mergeCell ref="I45:I46"/>
    <mergeCell ref="J45:J46"/>
    <mergeCell ref="B2:C4"/>
    <mergeCell ref="B6:C6"/>
    <mergeCell ref="G6:H6"/>
    <mergeCell ref="B8:E8"/>
    <mergeCell ref="G8:J8"/>
    <mergeCell ref="E16:J16"/>
    <mergeCell ref="B43:B44"/>
    <mergeCell ref="C43:C44"/>
    <mergeCell ref="D43:D44"/>
    <mergeCell ref="E43:E44"/>
    <mergeCell ref="G45:G46"/>
    <mergeCell ref="E9:J9"/>
    <mergeCell ref="B36:C38"/>
  </mergeCells>
  <pageMargins left="0.7" right="0.7" top="0.75" bottom="0.75" header="0.3" footer="0.3"/>
  <pageSetup scale="47" orientation="landscape" r:id="rId1"/>
  <rowBreaks count="1" manualBreakCount="1">
    <brk id="24" max="16383" man="1"/>
  </rowBreaks>
  <colBreaks count="1" manualBreakCount="1">
    <brk id="16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CE44C-BB15-4232-B58D-B1B78A66CD32}">
  <sheetPr>
    <pageSetUpPr fitToPage="1"/>
  </sheetPr>
  <dimension ref="A1:N72"/>
  <sheetViews>
    <sheetView showGridLines="0" tabSelected="1" zoomScaleNormal="100" workbookViewId="0">
      <selection activeCell="E11" sqref="E11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33203125" bestFit="1" customWidth="1"/>
    <col min="6" max="6" width="3.33203125" customWidth="1"/>
    <col min="7" max="8" width="6.5546875" style="10" customWidth="1"/>
    <col min="9" max="9" width="14.33203125" bestFit="1" customWidth="1"/>
    <col min="10" max="10" width="35" bestFit="1" customWidth="1"/>
  </cols>
  <sheetData>
    <row r="1" spans="1:14" x14ac:dyDescent="0.3">
      <c r="A1" t="s">
        <v>150</v>
      </c>
      <c r="G1"/>
      <c r="H1"/>
    </row>
    <row r="2" spans="1:14" x14ac:dyDescent="0.3">
      <c r="B2" s="162">
        <v>10</v>
      </c>
      <c r="C2" s="162"/>
      <c r="E2" s="134" t="s">
        <v>137</v>
      </c>
      <c r="F2" s="6"/>
      <c r="G2" s="6"/>
      <c r="H2"/>
    </row>
    <row r="3" spans="1:14" x14ac:dyDescent="0.3">
      <c r="B3" s="162"/>
      <c r="C3" s="162"/>
      <c r="E3" s="135" t="s">
        <v>129</v>
      </c>
      <c r="F3" s="6"/>
      <c r="G3" s="6"/>
      <c r="H3"/>
    </row>
    <row r="4" spans="1:14" x14ac:dyDescent="0.3">
      <c r="B4" s="162"/>
      <c r="C4" s="162"/>
      <c r="D4" s="69"/>
      <c r="E4" s="69"/>
      <c r="F4" s="83"/>
      <c r="G4" s="83"/>
      <c r="H4"/>
    </row>
    <row r="6" spans="1:14" x14ac:dyDescent="0.3">
      <c r="B6" s="163" t="s">
        <v>4</v>
      </c>
      <c r="C6" s="163"/>
      <c r="D6" s="53" t="s">
        <v>5</v>
      </c>
      <c r="E6" s="13" t="s">
        <v>6</v>
      </c>
      <c r="F6" s="12"/>
      <c r="G6" s="235" t="s">
        <v>4</v>
      </c>
      <c r="H6" s="236"/>
      <c r="I6" s="53" t="s">
        <v>5</v>
      </c>
      <c r="J6" s="13" t="s">
        <v>6</v>
      </c>
      <c r="L6" t="s">
        <v>98</v>
      </c>
    </row>
    <row r="7" spans="1:14" x14ac:dyDescent="0.3">
      <c r="C7" s="11"/>
      <c r="D7" s="11"/>
      <c r="E7" s="7"/>
      <c r="F7" s="4"/>
      <c r="G7" s="7"/>
      <c r="H7" s="7"/>
      <c r="I7" s="7"/>
      <c r="J7" s="7"/>
    </row>
    <row r="8" spans="1:14" x14ac:dyDescent="0.3">
      <c r="B8" s="216" t="s">
        <v>43</v>
      </c>
      <c r="C8" s="217"/>
      <c r="D8" s="217"/>
      <c r="E8" s="218"/>
      <c r="F8" s="10"/>
      <c r="G8" s="216" t="s">
        <v>44</v>
      </c>
      <c r="H8" s="217"/>
      <c r="I8" s="217"/>
      <c r="J8" s="218"/>
    </row>
    <row r="9" spans="1:14" x14ac:dyDescent="0.3">
      <c r="B9" s="154">
        <v>0.41666666666666669</v>
      </c>
      <c r="C9" s="154">
        <v>0.5</v>
      </c>
      <c r="D9" s="1">
        <v>15</v>
      </c>
      <c r="E9" s="191" t="s">
        <v>162</v>
      </c>
      <c r="F9" s="192"/>
      <c r="G9" s="192"/>
      <c r="H9" s="192"/>
      <c r="I9" s="192"/>
      <c r="J9" s="193"/>
    </row>
    <row r="10" spans="1:14" x14ac:dyDescent="0.3">
      <c r="B10" s="123"/>
      <c r="C10" s="123"/>
      <c r="D10" s="11"/>
      <c r="E10" s="11"/>
      <c r="F10" s="11"/>
      <c r="G10" s="92"/>
      <c r="H10" s="92"/>
      <c r="I10" s="92"/>
      <c r="J10" s="11"/>
    </row>
    <row r="11" spans="1:14" x14ac:dyDescent="0.3">
      <c r="B11" s="82">
        <f>B9+TIME(0,D9,0)</f>
        <v>0.42708333333333337</v>
      </c>
      <c r="C11" s="82">
        <f>C9+TIME(0,D9,0)</f>
        <v>0.51041666666666663</v>
      </c>
      <c r="D11" s="155">
        <v>50</v>
      </c>
      <c r="E11" s="156" t="s">
        <v>158</v>
      </c>
      <c r="F11" s="10"/>
      <c r="G11" s="82">
        <f>B9+TIME(0,D9,0)</f>
        <v>0.42708333333333337</v>
      </c>
      <c r="H11" s="82">
        <f>C9+TIME(0,D9,0)</f>
        <v>0.51041666666666663</v>
      </c>
      <c r="I11" s="155">
        <v>45</v>
      </c>
      <c r="J11" s="156" t="s">
        <v>155</v>
      </c>
      <c r="L11" t="s">
        <v>101</v>
      </c>
      <c r="M11" t="s">
        <v>101</v>
      </c>
      <c r="N11">
        <f ca="1">SUMIF(L$41:L$48,"=p",D$41:D$47)</f>
        <v>90</v>
      </c>
    </row>
    <row r="12" spans="1:14" x14ac:dyDescent="0.3">
      <c r="B12" s="82">
        <f>B11+TIME(0,D11,0)</f>
        <v>0.46180555555555558</v>
      </c>
      <c r="C12" s="82">
        <f>C11+TIME(0,D11,0)</f>
        <v>0.54513888888888884</v>
      </c>
      <c r="D12" s="1">
        <v>45</v>
      </c>
      <c r="E12" s="138" t="s">
        <v>155</v>
      </c>
      <c r="F12" s="10"/>
      <c r="G12" s="82">
        <f>G11+TIME(0,I11,0)</f>
        <v>0.45833333333333337</v>
      </c>
      <c r="H12" s="82">
        <f>H11+TIME(0,I11,0)</f>
        <v>0.54166666666666663</v>
      </c>
      <c r="I12" s="1">
        <v>50</v>
      </c>
      <c r="J12" s="138" t="s">
        <v>158</v>
      </c>
      <c r="L12" t="s">
        <v>101</v>
      </c>
      <c r="M12" t="s">
        <v>100</v>
      </c>
      <c r="N12">
        <f ca="1">SUMIF(L$41:L$48,"=A",D$41:D$47)</f>
        <v>5</v>
      </c>
    </row>
    <row r="13" spans="1:14" hidden="1" x14ac:dyDescent="0.3">
      <c r="C13" s="68" t="s">
        <v>14</v>
      </c>
      <c r="D13" s="10">
        <f>SUM(D11:D12)</f>
        <v>95</v>
      </c>
      <c r="I13" s="10" t="e">
        <f>SUM(I11:I12)+#REF!+#REF!</f>
        <v>#REF!</v>
      </c>
    </row>
    <row r="14" spans="1:14" x14ac:dyDescent="0.3">
      <c r="E14" s="181"/>
      <c r="F14" s="181"/>
      <c r="G14" s="181"/>
      <c r="H14" s="181"/>
      <c r="I14" s="181"/>
      <c r="J14" s="181"/>
    </row>
    <row r="15" spans="1:14" x14ac:dyDescent="0.3">
      <c r="E15" t="s">
        <v>25</v>
      </c>
    </row>
    <row r="16" spans="1:14" x14ac:dyDescent="0.3">
      <c r="E16" t="s">
        <v>26</v>
      </c>
    </row>
    <row r="17" spans="4:8" x14ac:dyDescent="0.3">
      <c r="G17"/>
      <c r="H17"/>
    </row>
    <row r="18" spans="4:8" x14ac:dyDescent="0.3">
      <c r="G18"/>
      <c r="H18"/>
    </row>
    <row r="19" spans="4:8" x14ac:dyDescent="0.3">
      <c r="D19" t="s">
        <v>159</v>
      </c>
      <c r="G19"/>
      <c r="H19"/>
    </row>
    <row r="20" spans="4:8" x14ac:dyDescent="0.3">
      <c r="G20"/>
      <c r="H20"/>
    </row>
    <row r="21" spans="4:8" x14ac:dyDescent="0.3">
      <c r="G21"/>
      <c r="H21"/>
    </row>
    <row r="22" spans="4:8" x14ac:dyDescent="0.3">
      <c r="G22"/>
      <c r="H22"/>
    </row>
    <row r="23" spans="4:8" x14ac:dyDescent="0.3">
      <c r="G23"/>
      <c r="H23"/>
    </row>
    <row r="24" spans="4:8" x14ac:dyDescent="0.3">
      <c r="G24"/>
      <c r="H24"/>
    </row>
    <row r="25" spans="4:8" x14ac:dyDescent="0.3">
      <c r="G25"/>
      <c r="H25"/>
    </row>
    <row r="26" spans="4:8" x14ac:dyDescent="0.3">
      <c r="G26"/>
      <c r="H26"/>
    </row>
    <row r="27" spans="4:8" x14ac:dyDescent="0.3">
      <c r="G27"/>
      <c r="H27"/>
    </row>
    <row r="28" spans="4:8" x14ac:dyDescent="0.3">
      <c r="G28"/>
      <c r="H28"/>
    </row>
    <row r="29" spans="4:8" x14ac:dyDescent="0.3">
      <c r="G29"/>
      <c r="H29"/>
    </row>
    <row r="30" spans="4:8" x14ac:dyDescent="0.3">
      <c r="G30"/>
      <c r="H30"/>
    </row>
    <row r="31" spans="4:8" x14ac:dyDescent="0.3">
      <c r="G31"/>
      <c r="H31"/>
    </row>
    <row r="32" spans="4:8" x14ac:dyDescent="0.3">
      <c r="G32"/>
      <c r="H32"/>
    </row>
    <row r="34" spans="2:14" x14ac:dyDescent="0.3">
      <c r="B34" s="162">
        <v>8</v>
      </c>
      <c r="C34" s="162"/>
      <c r="D34" s="2" t="s">
        <v>86</v>
      </c>
      <c r="E34" s="2"/>
      <c r="F34" s="6"/>
      <c r="G34" s="6"/>
      <c r="H34"/>
    </row>
    <row r="35" spans="2:14" x14ac:dyDescent="0.3">
      <c r="B35" s="162"/>
      <c r="C35" s="162"/>
      <c r="D35" s="8" t="s">
        <v>87</v>
      </c>
      <c r="E35" s="8"/>
      <c r="F35" s="6"/>
      <c r="G35" s="6"/>
      <c r="H35"/>
    </row>
    <row r="36" spans="2:14" x14ac:dyDescent="0.3">
      <c r="B36" s="162"/>
      <c r="C36" s="162"/>
      <c r="D36" s="24" t="s">
        <v>2</v>
      </c>
      <c r="E36" s="24"/>
      <c r="F36" s="83"/>
      <c r="G36" s="83"/>
      <c r="H36"/>
    </row>
    <row r="38" spans="2:14" x14ac:dyDescent="0.3">
      <c r="B38" s="163" t="s">
        <v>4</v>
      </c>
      <c r="C38" s="163"/>
      <c r="D38" s="53" t="s">
        <v>5</v>
      </c>
      <c r="E38" s="13" t="s">
        <v>6</v>
      </c>
      <c r="F38" s="12"/>
      <c r="G38" s="235" t="s">
        <v>4</v>
      </c>
      <c r="H38" s="236"/>
      <c r="I38" s="53" t="s">
        <v>5</v>
      </c>
      <c r="J38" s="13" t="s">
        <v>6</v>
      </c>
      <c r="L38" t="s">
        <v>98</v>
      </c>
    </row>
    <row r="39" spans="2:14" x14ac:dyDescent="0.3">
      <c r="C39" s="11"/>
      <c r="D39" s="11"/>
      <c r="E39" s="7"/>
      <c r="F39" s="4"/>
      <c r="G39" s="7"/>
      <c r="H39" s="7"/>
      <c r="I39" s="7"/>
      <c r="J39" s="7"/>
    </row>
    <row r="40" spans="2:14" x14ac:dyDescent="0.3">
      <c r="B40" s="247" t="s">
        <v>43</v>
      </c>
      <c r="C40" s="248"/>
      <c r="D40" s="248"/>
      <c r="E40" s="249"/>
      <c r="F40" s="10"/>
      <c r="G40" s="247" t="s">
        <v>44</v>
      </c>
      <c r="H40" s="248"/>
      <c r="I40" s="248"/>
      <c r="J40" s="249"/>
    </row>
    <row r="41" spans="2:14" x14ac:dyDescent="0.3">
      <c r="B41" s="219">
        <v>0.41666666666666669</v>
      </c>
      <c r="C41" s="219">
        <v>0.5</v>
      </c>
      <c r="D41" s="242">
        <v>45</v>
      </c>
      <c r="E41" s="240" t="s">
        <v>45</v>
      </c>
      <c r="F41" s="4"/>
      <c r="G41" s="82">
        <v>0.41666666666666669</v>
      </c>
      <c r="H41" s="82">
        <v>0.5</v>
      </c>
      <c r="I41" s="1">
        <v>30</v>
      </c>
      <c r="J41" s="26" t="s">
        <v>46</v>
      </c>
      <c r="L41" t="s">
        <v>101</v>
      </c>
    </row>
    <row r="42" spans="2:14" x14ac:dyDescent="0.3">
      <c r="B42" s="220"/>
      <c r="C42" s="220"/>
      <c r="D42" s="243"/>
      <c r="E42" s="241"/>
      <c r="F42" s="4"/>
      <c r="G42" s="9">
        <f>G41+TIME(0,I41,0)</f>
        <v>0.4375</v>
      </c>
      <c r="H42" s="9">
        <f>H41+TIME(0,I41,0)</f>
        <v>0.52083333333333337</v>
      </c>
      <c r="I42" s="1">
        <v>15</v>
      </c>
      <c r="J42" s="26" t="s">
        <v>83</v>
      </c>
    </row>
    <row r="43" spans="2:14" x14ac:dyDescent="0.3">
      <c r="B43" s="82">
        <f>B41+TIME(0,D41,0)</f>
        <v>0.44791666666666669</v>
      </c>
      <c r="C43" s="82">
        <f>C41+TIME(0,D41,0)</f>
        <v>0.53125</v>
      </c>
      <c r="D43" s="1">
        <v>30</v>
      </c>
      <c r="E43" s="25" t="s">
        <v>46</v>
      </c>
      <c r="F43" s="4"/>
      <c r="G43" s="233">
        <f>G42+TIME(0,I42,0)</f>
        <v>0.44791666666666669</v>
      </c>
      <c r="H43" s="233">
        <f>H42+TIME(0,I42,0)</f>
        <v>0.53125</v>
      </c>
      <c r="I43" s="239">
        <v>45</v>
      </c>
      <c r="J43" s="240" t="s">
        <v>45</v>
      </c>
      <c r="L43" t="s">
        <v>101</v>
      </c>
    </row>
    <row r="44" spans="2:14" x14ac:dyDescent="0.3">
      <c r="B44" s="82">
        <f>B43+TIME(0,D43,0)</f>
        <v>0.46875</v>
      </c>
      <c r="C44" s="82">
        <f>C43+TIME(0,D43,0)</f>
        <v>0.55208333333333337</v>
      </c>
      <c r="D44" s="1">
        <v>15</v>
      </c>
      <c r="E44" s="26" t="s">
        <v>83</v>
      </c>
      <c r="F44" s="4"/>
      <c r="G44" s="234"/>
      <c r="H44" s="234"/>
      <c r="I44" s="239"/>
      <c r="J44" s="241"/>
      <c r="L44" t="s">
        <v>99</v>
      </c>
      <c r="M44" t="s">
        <v>101</v>
      </c>
      <c r="N44">
        <f ca="1">SUMIF(L$41:L$48,"=p",D$41:D$47)</f>
        <v>90</v>
      </c>
    </row>
    <row r="45" spans="2:14" x14ac:dyDescent="0.3">
      <c r="B45" s="95"/>
      <c r="C45" s="95"/>
      <c r="D45" s="92"/>
      <c r="E45" s="92"/>
      <c r="F45" s="14"/>
      <c r="G45" s="96"/>
      <c r="H45" s="96"/>
      <c r="I45" s="97"/>
      <c r="J45" s="98"/>
      <c r="M45" t="s">
        <v>99</v>
      </c>
      <c r="N45">
        <f ca="1">SUMIF(L$41:L$48,"=T",D$41:D$47)</f>
        <v>15</v>
      </c>
    </row>
    <row r="46" spans="2:14" x14ac:dyDescent="0.3">
      <c r="B46" s="9">
        <f>B44+TIME(0,D44,0)</f>
        <v>0.47916666666666669</v>
      </c>
      <c r="C46" s="9">
        <f>C44+TIME(0,D44,0)</f>
        <v>0.5625</v>
      </c>
      <c r="D46" s="1">
        <v>15</v>
      </c>
      <c r="E46" s="244" t="s">
        <v>64</v>
      </c>
      <c r="F46" s="245"/>
      <c r="G46" s="245"/>
      <c r="H46" s="245"/>
      <c r="I46" s="245"/>
      <c r="J46" s="246"/>
      <c r="L46" t="s">
        <v>101</v>
      </c>
      <c r="M46" t="s">
        <v>100</v>
      </c>
      <c r="N46">
        <f ca="1">SUMIF(L$41:L$48,"=A",D$41:D$47)</f>
        <v>5</v>
      </c>
    </row>
    <row r="47" spans="2:14" x14ac:dyDescent="0.3">
      <c r="B47" s="9">
        <f>B46+TIME(0,D46,0)</f>
        <v>0.48958333333333337</v>
      </c>
      <c r="C47" s="9">
        <f>C46+TIME(0,D46,0)</f>
        <v>0.57291666666666663</v>
      </c>
      <c r="D47" s="1">
        <v>5</v>
      </c>
      <c r="E47" s="212" t="s">
        <v>84</v>
      </c>
      <c r="F47" s="213"/>
      <c r="G47" s="213"/>
      <c r="H47" s="213"/>
      <c r="I47" s="213"/>
      <c r="J47" s="214"/>
      <c r="L47" t="s">
        <v>100</v>
      </c>
    </row>
    <row r="48" spans="2:14" hidden="1" x14ac:dyDescent="0.3">
      <c r="C48" s="68" t="s">
        <v>14</v>
      </c>
      <c r="D48" s="10">
        <f>SUM(D41:D47)</f>
        <v>110</v>
      </c>
      <c r="I48" s="10">
        <f>SUM(I41:I47)+D46+D47</f>
        <v>110</v>
      </c>
    </row>
    <row r="49" spans="1:10" x14ac:dyDescent="0.3">
      <c r="E49" s="181"/>
      <c r="F49" s="181"/>
      <c r="G49" s="181"/>
      <c r="H49" s="181"/>
      <c r="I49" s="181"/>
      <c r="J49" s="181"/>
    </row>
    <row r="50" spans="1:10" x14ac:dyDescent="0.3">
      <c r="E50" t="s">
        <v>25</v>
      </c>
    </row>
    <row r="51" spans="1:10" x14ac:dyDescent="0.3">
      <c r="E51" t="s">
        <v>26</v>
      </c>
    </row>
    <row r="55" spans="1:10" x14ac:dyDescent="0.3">
      <c r="A55" t="s">
        <v>73</v>
      </c>
    </row>
    <row r="58" spans="1:10" x14ac:dyDescent="0.3">
      <c r="B58" s="162">
        <v>8</v>
      </c>
      <c r="C58" s="162"/>
      <c r="D58" s="2" t="s">
        <v>0</v>
      </c>
      <c r="E58" s="2"/>
      <c r="F58" s="6"/>
      <c r="G58" s="6"/>
      <c r="H58"/>
    </row>
    <row r="59" spans="1:10" x14ac:dyDescent="0.3">
      <c r="B59" s="162"/>
      <c r="C59" s="162"/>
      <c r="D59" s="8" t="s">
        <v>1</v>
      </c>
      <c r="E59" s="8"/>
      <c r="F59" s="6"/>
      <c r="G59" s="6"/>
      <c r="H59"/>
    </row>
    <row r="60" spans="1:10" x14ac:dyDescent="0.3">
      <c r="B60" s="162"/>
      <c r="C60" s="162"/>
      <c r="D60" s="24" t="s">
        <v>2</v>
      </c>
      <c r="E60" s="24"/>
      <c r="F60" s="83"/>
      <c r="G60" s="83"/>
      <c r="H60"/>
    </row>
    <row r="62" spans="1:10" x14ac:dyDescent="0.3">
      <c r="B62" s="163" t="s">
        <v>4</v>
      </c>
      <c r="C62" s="163"/>
      <c r="D62" s="53" t="s">
        <v>5</v>
      </c>
      <c r="E62" s="13" t="s">
        <v>6</v>
      </c>
      <c r="F62" s="12"/>
      <c r="G62" s="235" t="s">
        <v>4</v>
      </c>
      <c r="H62" s="236"/>
      <c r="I62" s="53" t="s">
        <v>5</v>
      </c>
      <c r="J62" s="13" t="s">
        <v>6</v>
      </c>
    </row>
    <row r="63" spans="1:10" x14ac:dyDescent="0.3">
      <c r="C63" s="11"/>
      <c r="D63" s="11"/>
      <c r="E63" s="7"/>
      <c r="F63" s="4"/>
      <c r="G63" s="7"/>
      <c r="H63" s="7"/>
      <c r="I63" s="7"/>
      <c r="J63" s="7"/>
    </row>
    <row r="64" spans="1:10" x14ac:dyDescent="0.3">
      <c r="B64" s="247" t="s">
        <v>43</v>
      </c>
      <c r="C64" s="248"/>
      <c r="D64" s="248"/>
      <c r="E64" s="249"/>
      <c r="F64" s="10"/>
      <c r="G64" s="247" t="s">
        <v>44</v>
      </c>
      <c r="H64" s="248"/>
      <c r="I64" s="248"/>
      <c r="J64" s="249"/>
    </row>
    <row r="65" spans="2:10" x14ac:dyDescent="0.3">
      <c r="B65" s="9">
        <v>0.4236111111111111</v>
      </c>
      <c r="C65" s="9">
        <v>0.51388888888888895</v>
      </c>
      <c r="D65" s="1">
        <v>30</v>
      </c>
      <c r="E65" s="26" t="s">
        <v>45</v>
      </c>
      <c r="F65" s="4"/>
      <c r="G65" s="9">
        <v>0.4236111111111111</v>
      </c>
      <c r="H65" s="9">
        <v>0.51388888888888895</v>
      </c>
      <c r="I65" s="1">
        <v>30</v>
      </c>
      <c r="J65" s="26" t="s">
        <v>46</v>
      </c>
    </row>
    <row r="66" spans="2:10" x14ac:dyDescent="0.3">
      <c r="B66" s="9">
        <v>0.44444444444444442</v>
      </c>
      <c r="C66" s="9">
        <v>0.53472222222222221</v>
      </c>
      <c r="D66" s="1">
        <v>30</v>
      </c>
      <c r="E66" s="25" t="s">
        <v>46</v>
      </c>
      <c r="F66" s="4"/>
      <c r="G66" s="9">
        <v>0.44444444444444442</v>
      </c>
      <c r="H66" s="9">
        <v>0.53472222222222221</v>
      </c>
      <c r="I66" s="1">
        <v>30</v>
      </c>
      <c r="J66" s="25" t="s">
        <v>45</v>
      </c>
    </row>
    <row r="67" spans="2:10" x14ac:dyDescent="0.3">
      <c r="C67" s="92"/>
      <c r="D67" s="92"/>
      <c r="E67" s="4"/>
      <c r="F67" s="4"/>
      <c r="G67" s="4"/>
      <c r="H67" s="5"/>
      <c r="I67" s="5"/>
      <c r="J67" s="4"/>
    </row>
    <row r="68" spans="2:10" x14ac:dyDescent="0.3">
      <c r="B68" s="9">
        <v>0.46527777777777773</v>
      </c>
      <c r="C68" s="9">
        <v>5.5555555555555552E-2</v>
      </c>
      <c r="D68" s="1">
        <v>50</v>
      </c>
      <c r="E68" s="244" t="s">
        <v>64</v>
      </c>
      <c r="F68" s="245"/>
      <c r="G68" s="245"/>
      <c r="H68" s="245"/>
      <c r="I68" s="245"/>
      <c r="J68" s="246"/>
    </row>
    <row r="69" spans="2:10" x14ac:dyDescent="0.3">
      <c r="C69" s="68" t="s">
        <v>14</v>
      </c>
      <c r="D69" s="10">
        <f>SUM(D65:D68)</f>
        <v>110</v>
      </c>
      <c r="I69" s="10">
        <f>SUM(I65:I66)+D68</f>
        <v>110</v>
      </c>
    </row>
    <row r="70" spans="2:10" x14ac:dyDescent="0.3">
      <c r="E70" s="181"/>
      <c r="F70" s="181"/>
      <c r="G70" s="181"/>
      <c r="H70" s="181"/>
      <c r="I70" s="181"/>
      <c r="J70" s="181"/>
    </row>
    <row r="71" spans="2:10" x14ac:dyDescent="0.3">
      <c r="E71" t="s">
        <v>25</v>
      </c>
    </row>
    <row r="72" spans="2:10" x14ac:dyDescent="0.3">
      <c r="E72" t="s">
        <v>26</v>
      </c>
    </row>
  </sheetData>
  <mergeCells count="30">
    <mergeCell ref="E68:J68"/>
    <mergeCell ref="E70:J70"/>
    <mergeCell ref="E49:J49"/>
    <mergeCell ref="B58:C60"/>
    <mergeCell ref="B62:C62"/>
    <mergeCell ref="G62:H62"/>
    <mergeCell ref="B64:E64"/>
    <mergeCell ref="G64:J64"/>
    <mergeCell ref="E47:J47"/>
    <mergeCell ref="B38:C38"/>
    <mergeCell ref="G38:H38"/>
    <mergeCell ref="B40:E40"/>
    <mergeCell ref="G40:J40"/>
    <mergeCell ref="B41:B42"/>
    <mergeCell ref="C41:C42"/>
    <mergeCell ref="D41:D42"/>
    <mergeCell ref="E41:E42"/>
    <mergeCell ref="G43:G44"/>
    <mergeCell ref="H43:H44"/>
    <mergeCell ref="I43:I44"/>
    <mergeCell ref="J43:J44"/>
    <mergeCell ref="E46:J46"/>
    <mergeCell ref="E14:J14"/>
    <mergeCell ref="B34:C36"/>
    <mergeCell ref="B2:C4"/>
    <mergeCell ref="B6:C6"/>
    <mergeCell ref="G6:H6"/>
    <mergeCell ref="B8:E8"/>
    <mergeCell ref="G8:J8"/>
    <mergeCell ref="E9:J9"/>
  </mergeCells>
  <pageMargins left="0.7" right="0.7" top="0.75" bottom="0.75" header="0.3" footer="0.3"/>
  <pageSetup scale="49" orientation="landscape" r:id="rId1"/>
  <rowBreaks count="1" manualBreakCount="1">
    <brk id="22" max="16383" man="1"/>
  </rowBreaks>
  <colBreaks count="1" manualBreakCount="1">
    <brk id="11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83"/>
  <sheetViews>
    <sheetView showGridLines="0" zoomScaleNormal="100" workbookViewId="0">
      <selection activeCell="N25" sqref="N25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5" customWidth="1"/>
    <col min="14" max="14" width="14.33203125" style="16" customWidth="1"/>
    <col min="15" max="15" width="22" style="16" customWidth="1"/>
    <col min="16" max="16384" width="8.88671875" style="16"/>
  </cols>
  <sheetData>
    <row r="1" spans="1:19" customFormat="1" x14ac:dyDescent="0.3">
      <c r="A1" t="s">
        <v>125</v>
      </c>
      <c r="B1" s="10"/>
      <c r="C1" s="10"/>
    </row>
    <row r="2" spans="1:19" customFormat="1" ht="14.4" customHeight="1" x14ac:dyDescent="0.3">
      <c r="A2" s="16"/>
      <c r="B2" s="194">
        <v>9</v>
      </c>
      <c r="C2" s="194"/>
      <c r="D2" s="194"/>
      <c r="E2" s="134" t="s">
        <v>128</v>
      </c>
      <c r="I2" t="s">
        <v>136</v>
      </c>
      <c r="J2" s="16"/>
      <c r="K2" s="16"/>
      <c r="N2" s="16"/>
      <c r="O2" s="16"/>
      <c r="P2" s="16"/>
      <c r="Q2" s="16"/>
      <c r="R2" s="16"/>
      <c r="S2" s="16"/>
    </row>
    <row r="3" spans="1:19" customFormat="1" ht="14.4" customHeight="1" x14ac:dyDescent="0.3">
      <c r="A3" s="16"/>
      <c r="B3" s="194"/>
      <c r="C3" s="194"/>
      <c r="D3" s="194"/>
      <c r="E3" s="135" t="s">
        <v>129</v>
      </c>
      <c r="I3" s="16"/>
      <c r="J3" s="16"/>
      <c r="K3" s="16"/>
      <c r="N3" s="16"/>
      <c r="O3" s="16"/>
      <c r="P3" s="16"/>
      <c r="Q3" s="16"/>
      <c r="R3" s="16"/>
      <c r="S3" s="16"/>
    </row>
    <row r="4" spans="1:19" customFormat="1" ht="14.4" customHeight="1" x14ac:dyDescent="0.3">
      <c r="A4" s="16"/>
      <c r="B4" s="194"/>
      <c r="C4" s="194"/>
      <c r="D4" s="194"/>
      <c r="E4" s="69"/>
      <c r="F4" s="69"/>
      <c r="G4" s="69"/>
      <c r="H4" s="69"/>
      <c r="I4" s="16"/>
      <c r="J4" s="16"/>
      <c r="K4" s="16"/>
      <c r="L4" s="69"/>
      <c r="M4" s="69"/>
      <c r="N4" s="16"/>
      <c r="O4" s="16"/>
      <c r="P4" s="16"/>
      <c r="Q4" s="16"/>
      <c r="R4" s="16"/>
      <c r="S4" s="16"/>
    </row>
    <row r="5" spans="1:19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5"/>
      <c r="M5" s="15"/>
      <c r="N5" s="16"/>
      <c r="O5" s="16"/>
      <c r="P5" s="16"/>
      <c r="Q5" t="s">
        <v>98</v>
      </c>
      <c r="R5" s="16"/>
      <c r="S5" s="16"/>
    </row>
    <row r="6" spans="1:19" customFormat="1" ht="14.4" customHeight="1" x14ac:dyDescent="0.3">
      <c r="A6" s="16"/>
      <c r="B6" s="195" t="s">
        <v>4</v>
      </c>
      <c r="C6" s="196"/>
      <c r="D6" s="53" t="s">
        <v>5</v>
      </c>
      <c r="E6" s="89" t="s">
        <v>6</v>
      </c>
      <c r="F6" s="19"/>
      <c r="G6" s="195" t="s">
        <v>4</v>
      </c>
      <c r="H6" s="196"/>
      <c r="I6" s="13" t="s">
        <v>5</v>
      </c>
      <c r="J6" s="89" t="s">
        <v>6</v>
      </c>
      <c r="K6" s="77"/>
      <c r="L6" s="195" t="s">
        <v>4</v>
      </c>
      <c r="M6" s="196"/>
      <c r="N6" s="13" t="s">
        <v>5</v>
      </c>
      <c r="O6" s="89" t="s">
        <v>6</v>
      </c>
      <c r="P6" s="16"/>
    </row>
    <row r="7" spans="1:19" customFormat="1" ht="14.4" customHeight="1" x14ac:dyDescent="0.3">
      <c r="A7" s="16"/>
      <c r="B7" s="136"/>
      <c r="C7" s="142"/>
      <c r="D7" s="145"/>
      <c r="E7" s="144"/>
      <c r="F7" s="77"/>
      <c r="G7" s="144"/>
      <c r="H7" s="144"/>
      <c r="I7" s="143"/>
      <c r="J7" s="144"/>
      <c r="K7" s="77"/>
      <c r="L7" s="144"/>
      <c r="M7" s="144"/>
      <c r="N7" s="143"/>
      <c r="O7" s="144"/>
      <c r="P7" s="16"/>
    </row>
    <row r="8" spans="1:19" customFormat="1" ht="14.4" customHeight="1" x14ac:dyDescent="0.3">
      <c r="A8" s="16"/>
      <c r="B8" s="59">
        <v>0.41666666666666669</v>
      </c>
      <c r="C8" s="59">
        <v>0.5</v>
      </c>
      <c r="D8" s="56">
        <v>5</v>
      </c>
      <c r="E8" s="168" t="s">
        <v>82</v>
      </c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"/>
      <c r="Q8" t="s">
        <v>100</v>
      </c>
    </row>
    <row r="9" spans="1:19" customFormat="1" x14ac:dyDescent="0.3">
      <c r="A9" s="16"/>
      <c r="B9" s="76"/>
      <c r="C9" s="76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16"/>
      <c r="R9" t="s">
        <v>101</v>
      </c>
      <c r="S9">
        <f>SUMIF(Q$8:Q$14,"=P",D$8:D$14)</f>
        <v>95</v>
      </c>
    </row>
    <row r="10" spans="1:19" customFormat="1" ht="15.6" customHeight="1" x14ac:dyDescent="0.3">
      <c r="A10" s="21"/>
      <c r="B10" s="183" t="s">
        <v>29</v>
      </c>
      <c r="C10" s="184"/>
      <c r="D10" s="184"/>
      <c r="E10" s="185"/>
      <c r="F10" s="29"/>
      <c r="G10" s="183" t="s">
        <v>52</v>
      </c>
      <c r="H10" s="184"/>
      <c r="I10" s="184"/>
      <c r="J10" s="185"/>
      <c r="K10" s="27"/>
      <c r="L10" s="183" t="s">
        <v>130</v>
      </c>
      <c r="M10" s="184"/>
      <c r="N10" s="184"/>
      <c r="O10" s="185"/>
      <c r="P10" s="21"/>
      <c r="R10" t="s">
        <v>99</v>
      </c>
      <c r="S10">
        <f>SUMIF(Q$8:Q$14,"=T",D$8:D$14)</f>
        <v>0</v>
      </c>
    </row>
    <row r="11" spans="1:19" customFormat="1" ht="28.2" customHeight="1" x14ac:dyDescent="0.3">
      <c r="A11" s="16"/>
      <c r="B11" s="252">
        <f>B8+TIME(0,D8,0)</f>
        <v>0.4201388888888889</v>
      </c>
      <c r="C11" s="252">
        <f>C8+TIME(0,D8,0)</f>
        <v>0.50347222222222221</v>
      </c>
      <c r="D11" s="221">
        <v>95</v>
      </c>
      <c r="E11" s="250" t="s">
        <v>131</v>
      </c>
      <c r="F11" s="27"/>
      <c r="G11" s="57">
        <f>B8+TIME(0,D8,0)</f>
        <v>0.4201388888888889</v>
      </c>
      <c r="H11" s="57">
        <f>B8+TIME(0,D8,0)</f>
        <v>0.4201388888888889</v>
      </c>
      <c r="I11" s="56">
        <v>45</v>
      </c>
      <c r="J11" s="137" t="s">
        <v>132</v>
      </c>
      <c r="K11" s="27"/>
      <c r="L11" s="57">
        <f>B8+TIME(0,D8,0)</f>
        <v>0.4201388888888889</v>
      </c>
      <c r="M11" s="57">
        <f>C8+TIME(0,D8,0)</f>
        <v>0.50347222222222221</v>
      </c>
      <c r="N11" s="56">
        <v>50</v>
      </c>
      <c r="O11" s="137" t="s">
        <v>62</v>
      </c>
      <c r="P11" s="16"/>
      <c r="Q11" t="s">
        <v>101</v>
      </c>
      <c r="R11" s="16" t="s">
        <v>100</v>
      </c>
      <c r="S11">
        <f>SUMIF(Q$8:Q$14,"=A",D$8:D$14)</f>
        <v>15</v>
      </c>
    </row>
    <row r="12" spans="1:19" customFormat="1" ht="28.2" customHeight="1" x14ac:dyDescent="0.3">
      <c r="A12" s="16"/>
      <c r="B12" s="253"/>
      <c r="C12" s="253"/>
      <c r="D12" s="222"/>
      <c r="E12" s="251"/>
      <c r="F12" s="27"/>
      <c r="G12" s="57">
        <f>G11+TIME(0,$I11,0)</f>
        <v>0.4513888888888889</v>
      </c>
      <c r="H12" s="57">
        <f>H11+TIME(0,$I11,0)</f>
        <v>0.4513888888888889</v>
      </c>
      <c r="I12" s="56">
        <v>50</v>
      </c>
      <c r="J12" s="137" t="s">
        <v>62</v>
      </c>
      <c r="K12" s="27"/>
      <c r="L12" s="57">
        <f>L11+TIME(0,$N11,0)</f>
        <v>0.4548611111111111</v>
      </c>
      <c r="M12" s="57">
        <f>M11+TIME(0,$N11,0)</f>
        <v>0.53819444444444442</v>
      </c>
      <c r="N12" s="56">
        <v>45</v>
      </c>
      <c r="O12" s="137" t="s">
        <v>132</v>
      </c>
      <c r="P12" s="16"/>
      <c r="Q12" t="s">
        <v>101</v>
      </c>
    </row>
    <row r="13" spans="1:19" customFormat="1" x14ac:dyDescent="0.3">
      <c r="A13" s="16"/>
      <c r="B13" s="76"/>
      <c r="C13" s="76"/>
      <c r="D13" s="27"/>
      <c r="E13" s="27"/>
      <c r="F13" s="27"/>
      <c r="G13" s="76"/>
      <c r="H13" s="76"/>
      <c r="I13" s="27"/>
      <c r="J13" s="27"/>
      <c r="K13" s="27"/>
      <c r="L13" s="76"/>
      <c r="M13" s="76"/>
      <c r="N13" s="27"/>
      <c r="O13" s="27"/>
      <c r="P13" s="16"/>
    </row>
    <row r="14" spans="1:19" customFormat="1" x14ac:dyDescent="0.3">
      <c r="A14" s="17"/>
      <c r="B14" s="57">
        <f>B11+TIME(0,D11,0)</f>
        <v>0.4861111111111111</v>
      </c>
      <c r="C14" s="57">
        <f>C11+TIME(0,D11,0)</f>
        <v>0.56944444444444442</v>
      </c>
      <c r="D14" s="56">
        <v>10</v>
      </c>
      <c r="E14" s="168" t="s">
        <v>84</v>
      </c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7"/>
      <c r="Q14" t="s">
        <v>100</v>
      </c>
    </row>
    <row r="15" spans="1:19" customFormat="1" hidden="1" x14ac:dyDescent="0.3">
      <c r="B15" s="10"/>
      <c r="C15" s="68" t="s">
        <v>14</v>
      </c>
      <c r="D15" s="10">
        <f>SUM(D8:D14)</f>
        <v>110</v>
      </c>
      <c r="E15" s="16"/>
      <c r="F15" s="16"/>
      <c r="G15" s="15"/>
      <c r="H15" s="15"/>
      <c r="I15" s="10" t="e">
        <f>SUM(I11:I12)+$D8+#REF!+D14</f>
        <v>#REF!</v>
      </c>
      <c r="J15" s="16"/>
      <c r="K15" s="16"/>
      <c r="L15" s="15"/>
      <c r="M15" s="15"/>
      <c r="N15" s="10" t="e">
        <f>SUM(N11:N12)+$D8+#REF!+I14</f>
        <v>#REF!</v>
      </c>
      <c r="O15" s="16"/>
      <c r="P15" s="16"/>
    </row>
    <row r="16" spans="1:19" customFormat="1" x14ac:dyDescent="0.3">
      <c r="B16" s="10"/>
      <c r="C16" s="68"/>
      <c r="D16" s="10"/>
      <c r="E16" s="16"/>
      <c r="F16" s="16"/>
      <c r="G16" s="15"/>
      <c r="H16" s="15"/>
      <c r="I16" s="10"/>
      <c r="J16" s="16"/>
      <c r="K16" s="16"/>
      <c r="L16" s="15"/>
      <c r="M16" s="15"/>
      <c r="N16" s="10"/>
      <c r="O16" s="16"/>
      <c r="P16" s="16"/>
    </row>
    <row r="17" spans="1:19" customFormat="1" x14ac:dyDescent="0.3">
      <c r="B17" s="10"/>
      <c r="C17" s="68"/>
      <c r="D17" s="164" t="s">
        <v>88</v>
      </c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"/>
      <c r="Q17" s="16"/>
      <c r="R17" s="16"/>
      <c r="S17" s="16"/>
    </row>
    <row r="18" spans="1:19" customFormat="1" x14ac:dyDescent="0.3">
      <c r="A18" s="16"/>
      <c r="B18" s="15"/>
      <c r="C18" s="15"/>
      <c r="D18" s="16"/>
      <c r="E18" s="16"/>
      <c r="F18" s="16"/>
      <c r="G18" s="15"/>
      <c r="H18" s="15"/>
      <c r="I18" s="16"/>
      <c r="J18" s="16"/>
      <c r="K18" s="16"/>
      <c r="L18" s="15"/>
      <c r="M18" s="15"/>
      <c r="N18" s="16"/>
      <c r="O18" s="16"/>
      <c r="P18" s="16"/>
      <c r="Q18" s="16"/>
      <c r="R18" s="16"/>
      <c r="S18" s="16"/>
    </row>
    <row r="19" spans="1:19" customFormat="1" x14ac:dyDescent="0.3">
      <c r="B19" s="10"/>
      <c r="C19" s="10"/>
      <c r="E19" t="s">
        <v>25</v>
      </c>
      <c r="G19" s="10"/>
      <c r="H19" s="10"/>
      <c r="L19" s="10"/>
      <c r="M19" s="10"/>
    </row>
    <row r="20" spans="1:19" customFormat="1" x14ac:dyDescent="0.3">
      <c r="B20" s="10"/>
      <c r="C20" s="10"/>
      <c r="E20" t="s">
        <v>26</v>
      </c>
      <c r="G20" s="10"/>
      <c r="H20" s="10"/>
      <c r="L20" s="10"/>
      <c r="M20" s="10"/>
    </row>
    <row r="21" spans="1:19" customFormat="1" x14ac:dyDescent="0.3">
      <c r="B21" s="10"/>
      <c r="C21" s="10"/>
      <c r="E21" s="51" t="s">
        <v>36</v>
      </c>
      <c r="G21" s="10"/>
      <c r="H21" s="10"/>
      <c r="L21" s="10"/>
      <c r="M21" s="10"/>
    </row>
    <row r="22" spans="1:19" customFormat="1" x14ac:dyDescent="0.3">
      <c r="A22" s="16"/>
      <c r="B22" s="15"/>
      <c r="C22" s="15"/>
      <c r="D22" s="16"/>
      <c r="E22" s="16"/>
      <c r="F22" s="16"/>
      <c r="G22" s="15"/>
      <c r="H22" s="15"/>
      <c r="I22" s="16"/>
      <c r="J22" s="16"/>
      <c r="K22" s="16"/>
      <c r="L22" s="15"/>
      <c r="M22" s="15"/>
      <c r="N22" s="16"/>
      <c r="O22" s="16"/>
      <c r="P22" s="16"/>
      <c r="Q22" s="16"/>
      <c r="R22" s="16"/>
      <c r="S22" s="16"/>
    </row>
    <row r="23" spans="1:19" customFormat="1" x14ac:dyDescent="0.3">
      <c r="B23" s="10"/>
      <c r="C23" s="10"/>
    </row>
    <row r="24" spans="1:19" customFormat="1" x14ac:dyDescent="0.3">
      <c r="B24" s="10"/>
      <c r="C24" s="10"/>
    </row>
    <row r="25" spans="1:19" customFormat="1" x14ac:dyDescent="0.3">
      <c r="B25" s="10"/>
      <c r="C25" s="10"/>
    </row>
    <row r="26" spans="1:19" customFormat="1" x14ac:dyDescent="0.3">
      <c r="B26" s="10"/>
      <c r="C26" s="10"/>
    </row>
    <row r="27" spans="1:19" customFormat="1" x14ac:dyDescent="0.3">
      <c r="B27" s="10"/>
      <c r="C27" s="10"/>
    </row>
    <row r="28" spans="1:19" customFormat="1" x14ac:dyDescent="0.3">
      <c r="B28" s="10"/>
      <c r="C28" s="10"/>
    </row>
    <row r="29" spans="1:19" customFormat="1" x14ac:dyDescent="0.3">
      <c r="B29" s="10"/>
      <c r="C29" s="10"/>
    </row>
    <row r="30" spans="1:19" customFormat="1" x14ac:dyDescent="0.3">
      <c r="B30" s="10"/>
      <c r="C30" s="10"/>
    </row>
    <row r="31" spans="1:19" customFormat="1" x14ac:dyDescent="0.3">
      <c r="B31" s="10"/>
      <c r="C31" s="10"/>
    </row>
    <row r="34" spans="1:19" ht="14.4" customHeight="1" x14ac:dyDescent="0.3">
      <c r="B34" s="162">
        <v>3</v>
      </c>
      <c r="C34" s="162"/>
      <c r="D34" s="2" t="s">
        <v>86</v>
      </c>
      <c r="E34" s="2"/>
      <c r="F34" s="2"/>
      <c r="G34" s="2"/>
      <c r="H34" s="2"/>
      <c r="I34" s="17"/>
      <c r="L34" s="2"/>
      <c r="M34" s="2"/>
      <c r="N34" s="17"/>
    </row>
    <row r="35" spans="1:19" ht="14.4" customHeight="1" x14ac:dyDescent="0.3">
      <c r="B35" s="162"/>
      <c r="C35" s="162"/>
      <c r="D35" s="8" t="s">
        <v>87</v>
      </c>
      <c r="E35" s="8"/>
      <c r="F35" s="8"/>
      <c r="G35" s="8"/>
      <c r="H35" s="8"/>
      <c r="I35" s="17"/>
      <c r="L35" s="8"/>
      <c r="M35" s="8"/>
      <c r="N35" s="17"/>
    </row>
    <row r="36" spans="1:19" ht="14.4" customHeight="1" x14ac:dyDescent="0.3">
      <c r="B36" s="162"/>
      <c r="C36" s="162"/>
      <c r="D36" s="24" t="s">
        <v>2</v>
      </c>
      <c r="E36" s="24"/>
      <c r="F36" s="24"/>
      <c r="G36" s="24"/>
      <c r="H36" s="24"/>
      <c r="L36" s="24"/>
      <c r="M36" s="24"/>
    </row>
    <row r="37" spans="1:19" x14ac:dyDescent="0.3">
      <c r="A37" s="16" t="s">
        <v>112</v>
      </c>
    </row>
    <row r="38" spans="1:19" x14ac:dyDescent="0.3">
      <c r="A38" s="16" t="s">
        <v>114</v>
      </c>
      <c r="E38" s="10" t="s">
        <v>3</v>
      </c>
      <c r="Q38" t="s">
        <v>98</v>
      </c>
      <c r="R38"/>
      <c r="S38"/>
    </row>
    <row r="39" spans="1:19" ht="14.4" customHeight="1" x14ac:dyDescent="0.3">
      <c r="B39" s="195" t="s">
        <v>4</v>
      </c>
      <c r="C39" s="196"/>
      <c r="D39" s="53" t="s">
        <v>5</v>
      </c>
      <c r="E39" s="89" t="s">
        <v>6</v>
      </c>
      <c r="F39" s="19"/>
      <c r="G39" s="195" t="s">
        <v>4</v>
      </c>
      <c r="H39" s="196"/>
      <c r="I39" s="13" t="s">
        <v>5</v>
      </c>
      <c r="J39" s="89" t="s">
        <v>6</v>
      </c>
      <c r="K39" s="77"/>
      <c r="L39" s="195" t="s">
        <v>4</v>
      </c>
      <c r="M39" s="196"/>
      <c r="N39" s="13" t="s">
        <v>5</v>
      </c>
      <c r="O39" s="89" t="s">
        <v>6</v>
      </c>
      <c r="Q39"/>
      <c r="R39"/>
      <c r="S39"/>
    </row>
    <row r="40" spans="1:19" x14ac:dyDescent="0.3">
      <c r="B40" s="59">
        <v>0.41666666666666669</v>
      </c>
      <c r="C40" s="59">
        <v>0.5</v>
      </c>
      <c r="D40" s="56">
        <v>5</v>
      </c>
      <c r="E40" s="202" t="s">
        <v>27</v>
      </c>
      <c r="F40" s="203"/>
      <c r="G40" s="203"/>
      <c r="H40" s="203"/>
      <c r="I40" s="203"/>
      <c r="J40" s="203"/>
      <c r="K40" s="27"/>
      <c r="L40" s="27"/>
      <c r="M40" s="27"/>
      <c r="N40" s="27"/>
      <c r="O40" s="27"/>
      <c r="Q40" t="s">
        <v>100</v>
      </c>
      <c r="R40"/>
      <c r="S40"/>
    </row>
    <row r="41" spans="1:19" ht="23.4" customHeight="1" x14ac:dyDescent="0.3">
      <c r="B41" s="57">
        <f>B40+TIME(0,D40,0)</f>
        <v>0.4201388888888889</v>
      </c>
      <c r="C41" s="57">
        <f>C40+TIME(0,D40,0)</f>
        <v>0.50347222222222221</v>
      </c>
      <c r="D41" s="56">
        <v>10</v>
      </c>
      <c r="E41" s="205" t="s">
        <v>79</v>
      </c>
      <c r="F41" s="206"/>
      <c r="G41" s="206"/>
      <c r="H41" s="206"/>
      <c r="I41" s="206"/>
      <c r="J41" s="206"/>
      <c r="K41" s="146"/>
      <c r="L41" s="146"/>
      <c r="M41" s="146"/>
      <c r="N41" s="146"/>
      <c r="O41" s="146"/>
      <c r="Q41" t="s">
        <v>99</v>
      </c>
      <c r="R41"/>
      <c r="S41"/>
    </row>
    <row r="42" spans="1:19" ht="23.4" customHeight="1" x14ac:dyDescent="0.3">
      <c r="B42" s="76"/>
      <c r="C42" s="76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Q42"/>
      <c r="R42"/>
      <c r="S42"/>
    </row>
    <row r="43" spans="1:19" customFormat="1" ht="14.4" customHeight="1" x14ac:dyDescent="0.3">
      <c r="B43" s="79"/>
      <c r="D43" s="79" t="s">
        <v>47</v>
      </c>
      <c r="E43" s="79"/>
      <c r="F43" s="79"/>
      <c r="G43" s="80"/>
      <c r="H43" s="80"/>
      <c r="I43" t="s">
        <v>9</v>
      </c>
      <c r="L43" s="80"/>
      <c r="M43" s="80"/>
      <c r="N43" t="s">
        <v>9</v>
      </c>
    </row>
    <row r="44" spans="1:19" s="21" customFormat="1" ht="15.75" customHeight="1" x14ac:dyDescent="0.3">
      <c r="B44" s="199" t="s">
        <v>29</v>
      </c>
      <c r="C44" s="200"/>
      <c r="D44" s="200"/>
      <c r="E44" s="201"/>
      <c r="F44" s="29"/>
      <c r="G44" s="199" t="s">
        <v>52</v>
      </c>
      <c r="H44" s="200"/>
      <c r="I44" s="200"/>
      <c r="J44" s="201"/>
      <c r="K44" s="29"/>
      <c r="L44" s="199" t="s">
        <v>52</v>
      </c>
      <c r="M44" s="200"/>
      <c r="N44" s="200"/>
      <c r="O44" s="201"/>
      <c r="Q44"/>
      <c r="R44" t="s">
        <v>101</v>
      </c>
      <c r="S44">
        <f>SUMIF(Q$40:Q$52,"=p",D$40:D$52)</f>
        <v>45</v>
      </c>
    </row>
    <row r="45" spans="1:19" x14ac:dyDescent="0.3">
      <c r="B45" s="57">
        <f>B41+TIME(0,$D41,0)</f>
        <v>0.42708333333333331</v>
      </c>
      <c r="C45" s="57">
        <f>C41+TIME(0,$D41,0)</f>
        <v>0.51041666666666663</v>
      </c>
      <c r="D45" s="56">
        <v>45</v>
      </c>
      <c r="E45" s="91" t="s">
        <v>31</v>
      </c>
      <c r="F45" s="28"/>
      <c r="G45" s="57">
        <f>$B41+TIME(0,$D41,0)</f>
        <v>0.42708333333333331</v>
      </c>
      <c r="H45" s="57">
        <f>$C41+TIME(0,$D41,0)</f>
        <v>0.51041666666666663</v>
      </c>
      <c r="I45" s="56">
        <v>30</v>
      </c>
      <c r="J45" s="31" t="s">
        <v>89</v>
      </c>
      <c r="K45" s="27"/>
      <c r="L45" s="57">
        <f>$B41+TIME(0,$D41,0)</f>
        <v>0.42708333333333331</v>
      </c>
      <c r="M45" s="57">
        <f>$C41+TIME(0,$D41,0)</f>
        <v>0.51041666666666663</v>
      </c>
      <c r="N45" s="56">
        <v>30</v>
      </c>
      <c r="O45" s="31" t="s">
        <v>89</v>
      </c>
      <c r="Q45" t="s">
        <v>99</v>
      </c>
      <c r="R45" t="s">
        <v>99</v>
      </c>
      <c r="S45">
        <f>SUMIF(Q$40:Q$52,"=T",D$40:D$52)</f>
        <v>55</v>
      </c>
    </row>
    <row r="46" spans="1:19" ht="28.8" x14ac:dyDescent="0.3">
      <c r="B46" s="57">
        <f>B45+TIME(0,D45,0)</f>
        <v>0.45833333333333331</v>
      </c>
      <c r="C46" s="57">
        <f>C45+TIME(0,D45,0)</f>
        <v>0.54166666666666663</v>
      </c>
      <c r="D46" s="56">
        <v>45</v>
      </c>
      <c r="E46" s="31" t="s">
        <v>34</v>
      </c>
      <c r="F46" s="28"/>
      <c r="G46" s="57">
        <f>G45+TIME(0,$I45,0)</f>
        <v>0.44791666666666663</v>
      </c>
      <c r="H46" s="57">
        <f>H45+TIME(0,$I45,0)</f>
        <v>0.53125</v>
      </c>
      <c r="I46" s="56">
        <v>45</v>
      </c>
      <c r="J46" s="31" t="s">
        <v>34</v>
      </c>
      <c r="K46" s="27"/>
      <c r="L46" s="57">
        <f>L45+TIME(0,$I45,0)</f>
        <v>0.44791666666666663</v>
      </c>
      <c r="M46" s="57">
        <f>M45+TIME(0,$I45,0)</f>
        <v>0.53125</v>
      </c>
      <c r="N46" s="56">
        <v>45</v>
      </c>
      <c r="O46" s="31" t="s">
        <v>34</v>
      </c>
      <c r="Q46" t="s">
        <v>101</v>
      </c>
      <c r="R46" t="s">
        <v>100</v>
      </c>
      <c r="S46">
        <f>SUMIF(Q$40:Q$50,"=A",D$40:D$51)</f>
        <v>10</v>
      </c>
    </row>
    <row r="47" spans="1:19" ht="28.8" x14ac:dyDescent="0.3">
      <c r="B47" s="33"/>
      <c r="C47" s="33"/>
      <c r="D47" s="34"/>
      <c r="E47" s="35"/>
      <c r="F47" s="28"/>
      <c r="G47" s="57">
        <f>G46+TIME(0,$I46,0)</f>
        <v>0.47916666666666663</v>
      </c>
      <c r="H47" s="57">
        <f>H46+TIME(0,$I46,0)</f>
        <v>0.5625</v>
      </c>
      <c r="I47" s="56">
        <v>15</v>
      </c>
      <c r="J47" s="31" t="s">
        <v>61</v>
      </c>
      <c r="K47" s="27"/>
      <c r="L47" s="57">
        <f>L46+TIME(0,$I46,0)</f>
        <v>0.47916666666666663</v>
      </c>
      <c r="M47" s="57">
        <f>M46+TIME(0,$I46,0)</f>
        <v>0.5625</v>
      </c>
      <c r="N47" s="56">
        <v>15</v>
      </c>
      <c r="O47" s="31" t="s">
        <v>61</v>
      </c>
      <c r="Q47"/>
      <c r="R47"/>
      <c r="S47"/>
    </row>
    <row r="48" spans="1:19" x14ac:dyDescent="0.3">
      <c r="B48" s="76"/>
      <c r="C48" s="76"/>
      <c r="D48" s="27"/>
      <c r="E48" s="28"/>
      <c r="F48" s="28"/>
      <c r="G48" s="76"/>
      <c r="H48" s="76"/>
      <c r="I48" s="27"/>
      <c r="J48" s="27"/>
      <c r="K48" s="27"/>
      <c r="L48" s="76"/>
      <c r="M48" s="76"/>
      <c r="N48" s="27"/>
      <c r="O48" s="27"/>
      <c r="Q48"/>
      <c r="R48"/>
      <c r="S48"/>
    </row>
    <row r="49" spans="1:19" s="17" customFormat="1" x14ac:dyDescent="0.3">
      <c r="B49" s="81"/>
      <c r="C49" s="81"/>
      <c r="D49" s="28"/>
      <c r="E49" s="215" t="s">
        <v>11</v>
      </c>
      <c r="F49" s="215"/>
      <c r="G49" s="215"/>
      <c r="H49" s="215"/>
      <c r="I49" s="215"/>
      <c r="J49" s="215"/>
      <c r="K49" s="27"/>
      <c r="L49" s="27"/>
      <c r="M49" s="27"/>
      <c r="N49" s="27"/>
      <c r="O49" s="27"/>
      <c r="Q49"/>
      <c r="R49"/>
      <c r="S49"/>
    </row>
    <row r="50" spans="1:19" s="17" customFormat="1" ht="14.4" customHeight="1" x14ac:dyDescent="0.3">
      <c r="B50" s="94">
        <f>B46+TIME(0,D46,0)</f>
        <v>0.48958333333333331</v>
      </c>
      <c r="C50" s="94">
        <f>C46+TIME(0,D46,0)</f>
        <v>0.57291666666666663</v>
      </c>
      <c r="D50" s="56">
        <v>5</v>
      </c>
      <c r="E50" s="212" t="s">
        <v>84</v>
      </c>
      <c r="F50" s="213"/>
      <c r="G50" s="213"/>
      <c r="H50" s="213"/>
      <c r="I50" s="213"/>
      <c r="J50" s="213"/>
      <c r="K50" s="10"/>
      <c r="L50" s="10"/>
      <c r="M50" s="10"/>
      <c r="N50" s="10"/>
      <c r="O50" s="10"/>
      <c r="Q50" t="s">
        <v>100</v>
      </c>
      <c r="R50"/>
      <c r="S50"/>
    </row>
    <row r="51" spans="1:19" ht="14.4" hidden="1" customHeight="1" x14ac:dyDescent="0.3">
      <c r="A51"/>
      <c r="B51" s="10"/>
      <c r="C51" s="68" t="s">
        <v>14</v>
      </c>
      <c r="D51" s="10">
        <f>SUM(D40:D50)</f>
        <v>110</v>
      </c>
      <c r="I51" s="10">
        <f>SUM(I45:I47)+$D40+$D41+D50</f>
        <v>110</v>
      </c>
      <c r="N51" s="10">
        <f>SUM(N45:N47)+$D40+$D41+I50</f>
        <v>105</v>
      </c>
      <c r="Q51" t="s">
        <v>100</v>
      </c>
      <c r="R51"/>
      <c r="S51"/>
    </row>
    <row r="52" spans="1:19" x14ac:dyDescent="0.3">
      <c r="A52"/>
      <c r="B52" s="10"/>
      <c r="C52" s="68"/>
      <c r="D52" s="10"/>
      <c r="I52" s="10"/>
      <c r="N52" s="10"/>
      <c r="Q52"/>
      <c r="R52"/>
      <c r="S52"/>
    </row>
    <row r="53" spans="1:19" x14ac:dyDescent="0.3">
      <c r="A53"/>
      <c r="B53" s="10"/>
      <c r="C53" s="68"/>
      <c r="D53" s="164" t="s">
        <v>88</v>
      </c>
      <c r="E53" s="164"/>
      <c r="F53" s="164"/>
      <c r="G53" s="164"/>
      <c r="H53" s="164"/>
      <c r="I53" s="164"/>
      <c r="J53" s="164"/>
      <c r="K53" s="10"/>
      <c r="L53" s="10"/>
      <c r="M53" s="10"/>
      <c r="N53" s="10"/>
      <c r="O53" s="10"/>
    </row>
    <row r="55" spans="1:19" customFormat="1" x14ac:dyDescent="0.3">
      <c r="B55" s="10"/>
      <c r="C55" s="10"/>
      <c r="E55" t="s">
        <v>25</v>
      </c>
      <c r="G55" s="10"/>
      <c r="H55" s="10"/>
      <c r="L55" s="10"/>
      <c r="M55" s="10"/>
    </row>
    <row r="56" spans="1:19" customFormat="1" x14ac:dyDescent="0.3">
      <c r="B56" s="10"/>
      <c r="C56" s="10"/>
      <c r="E56" t="s">
        <v>26</v>
      </c>
      <c r="G56" s="10"/>
      <c r="H56" s="10"/>
      <c r="L56" s="10"/>
      <c r="M56" s="10"/>
    </row>
    <row r="57" spans="1:19" customFormat="1" x14ac:dyDescent="0.3">
      <c r="B57" s="10"/>
      <c r="C57" s="10"/>
      <c r="E57" s="51" t="s">
        <v>36</v>
      </c>
      <c r="G57" s="10"/>
      <c r="H57" s="10"/>
      <c r="L57" s="10"/>
      <c r="M57" s="10"/>
    </row>
    <row r="60" spans="1:19" x14ac:dyDescent="0.3">
      <c r="A60" t="s">
        <v>73</v>
      </c>
    </row>
    <row r="63" spans="1:19" ht="14.4" customHeight="1" x14ac:dyDescent="0.3">
      <c r="B63" s="162">
        <v>3</v>
      </c>
      <c r="C63" s="162"/>
      <c r="D63" s="2" t="s">
        <v>0</v>
      </c>
      <c r="E63" s="2"/>
      <c r="F63" s="2"/>
      <c r="G63" s="2"/>
      <c r="H63" s="18"/>
      <c r="I63" s="17"/>
      <c r="L63" s="2"/>
      <c r="M63" s="18"/>
      <c r="N63" s="17"/>
    </row>
    <row r="64" spans="1:19" ht="14.4" customHeight="1" x14ac:dyDescent="0.3">
      <c r="B64" s="162"/>
      <c r="C64" s="162"/>
      <c r="D64" s="8" t="s">
        <v>1</v>
      </c>
      <c r="E64" s="8"/>
      <c r="F64" s="8"/>
      <c r="G64" s="8"/>
      <c r="H64" s="18"/>
      <c r="I64" s="17"/>
      <c r="L64" s="8"/>
      <c r="M64" s="18"/>
      <c r="N64" s="17"/>
    </row>
    <row r="65" spans="1:15" ht="14.4" customHeight="1" x14ac:dyDescent="0.3">
      <c r="B65" s="162"/>
      <c r="C65" s="162"/>
      <c r="D65" s="24" t="s">
        <v>2</v>
      </c>
      <c r="E65" s="24"/>
      <c r="F65" s="24"/>
      <c r="G65" s="24"/>
      <c r="L65" s="24"/>
    </row>
    <row r="67" spans="1:15" x14ac:dyDescent="0.3">
      <c r="E67" s="10" t="s">
        <v>3</v>
      </c>
    </row>
    <row r="68" spans="1:15" ht="14.4" customHeight="1" x14ac:dyDescent="0.3">
      <c r="B68" s="197" t="s">
        <v>4</v>
      </c>
      <c r="C68" s="197"/>
      <c r="D68" s="53" t="s">
        <v>5</v>
      </c>
      <c r="E68" s="89" t="s">
        <v>6</v>
      </c>
      <c r="F68" s="19"/>
      <c r="G68" s="208" t="s">
        <v>4</v>
      </c>
      <c r="H68" s="209"/>
      <c r="I68" s="13" t="s">
        <v>5</v>
      </c>
      <c r="J68" s="89" t="s">
        <v>6</v>
      </c>
      <c r="K68" s="77"/>
      <c r="L68" s="208" t="s">
        <v>4</v>
      </c>
      <c r="M68" s="209"/>
      <c r="N68" s="13" t="s">
        <v>5</v>
      </c>
      <c r="O68" s="89" t="s">
        <v>6</v>
      </c>
    </row>
    <row r="69" spans="1:15" x14ac:dyDescent="0.3">
      <c r="B69" s="9">
        <v>0.4236111111111111</v>
      </c>
      <c r="C69" s="9">
        <v>0.51388888888888895</v>
      </c>
      <c r="D69" s="56">
        <v>5</v>
      </c>
      <c r="E69" s="210" t="s">
        <v>27</v>
      </c>
      <c r="F69" s="210"/>
      <c r="G69" s="210"/>
      <c r="H69" s="210"/>
      <c r="I69" s="210"/>
      <c r="J69" s="210"/>
      <c r="K69" s="27"/>
      <c r="L69" s="27"/>
      <c r="M69" s="27"/>
      <c r="N69" s="27"/>
      <c r="O69" s="27"/>
    </row>
    <row r="70" spans="1:15" x14ac:dyDescent="0.3">
      <c r="B70" s="57">
        <v>0.42708333333333331</v>
      </c>
      <c r="C70" s="57">
        <v>0.51736111111111105</v>
      </c>
      <c r="D70" s="56">
        <v>15</v>
      </c>
      <c r="E70" s="210" t="s">
        <v>28</v>
      </c>
      <c r="F70" s="210"/>
      <c r="G70" s="210"/>
      <c r="H70" s="210"/>
      <c r="I70" s="210"/>
      <c r="J70" s="210"/>
      <c r="K70" s="27"/>
      <c r="L70" s="27"/>
      <c r="M70" s="27"/>
      <c r="N70" s="27"/>
      <c r="O70" s="27"/>
    </row>
    <row r="71" spans="1:15" x14ac:dyDescent="0.3">
      <c r="B71" s="76"/>
      <c r="C71" s="76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</row>
    <row r="72" spans="1:15" x14ac:dyDescent="0.3">
      <c r="A72"/>
      <c r="B72" s="79"/>
      <c r="C72"/>
      <c r="D72" s="79" t="s">
        <v>47</v>
      </c>
      <c r="E72" s="79"/>
      <c r="F72" s="79"/>
      <c r="G72" s="80"/>
      <c r="H72" s="80"/>
      <c r="I72" t="s">
        <v>9</v>
      </c>
      <c r="J72"/>
      <c r="K72"/>
      <c r="L72" s="80"/>
      <c r="M72" s="80"/>
      <c r="N72" t="s">
        <v>9</v>
      </c>
      <c r="O72"/>
    </row>
    <row r="73" spans="1:15" ht="15.6" customHeight="1" x14ac:dyDescent="0.3">
      <c r="A73" s="21"/>
      <c r="B73" s="199" t="s">
        <v>29</v>
      </c>
      <c r="C73" s="200"/>
      <c r="D73" s="200"/>
      <c r="E73" s="201"/>
      <c r="F73" s="29"/>
      <c r="G73" s="199" t="s">
        <v>52</v>
      </c>
      <c r="H73" s="200"/>
      <c r="I73" s="200"/>
      <c r="J73" s="201"/>
      <c r="K73" s="29"/>
      <c r="L73" s="199" t="s">
        <v>52</v>
      </c>
      <c r="M73" s="200"/>
      <c r="N73" s="200"/>
      <c r="O73" s="201"/>
    </row>
    <row r="74" spans="1:15" x14ac:dyDescent="0.3">
      <c r="B74" s="57">
        <v>0.4375</v>
      </c>
      <c r="C74" s="57">
        <v>0.52777777777777779</v>
      </c>
      <c r="D74" s="56">
        <v>45</v>
      </c>
      <c r="E74" s="91" t="s">
        <v>31</v>
      </c>
      <c r="F74" s="28"/>
      <c r="G74" s="57">
        <v>0.4375</v>
      </c>
      <c r="H74" s="57">
        <v>0.52777777777777779</v>
      </c>
      <c r="I74" s="56">
        <v>30</v>
      </c>
      <c r="J74" s="31" t="s">
        <v>32</v>
      </c>
      <c r="K74" s="27"/>
      <c r="L74" s="57">
        <v>0.4375</v>
      </c>
      <c r="M74" s="57">
        <v>0.52777777777777779</v>
      </c>
      <c r="N74" s="56">
        <v>30</v>
      </c>
      <c r="O74" s="31" t="s">
        <v>32</v>
      </c>
    </row>
    <row r="75" spans="1:15" ht="28.8" x14ac:dyDescent="0.3">
      <c r="B75" s="57">
        <v>0.46875</v>
      </c>
      <c r="C75" s="57">
        <v>5.9027777777777783E-2</v>
      </c>
      <c r="D75" s="56">
        <v>45</v>
      </c>
      <c r="E75" s="31" t="s">
        <v>34</v>
      </c>
      <c r="F75" s="28"/>
      <c r="G75" s="57">
        <v>0.45833333333333331</v>
      </c>
      <c r="H75" s="57">
        <v>4.8611111111111112E-2</v>
      </c>
      <c r="I75" s="56">
        <v>45</v>
      </c>
      <c r="J75" s="31" t="s">
        <v>34</v>
      </c>
      <c r="K75" s="27"/>
      <c r="L75" s="57">
        <v>0.45833333333333331</v>
      </c>
      <c r="M75" s="57">
        <v>4.8611111111111112E-2</v>
      </c>
      <c r="N75" s="56">
        <v>45</v>
      </c>
      <c r="O75" s="31" t="s">
        <v>34</v>
      </c>
    </row>
    <row r="76" spans="1:15" ht="28.8" x14ac:dyDescent="0.3">
      <c r="B76" s="33"/>
      <c r="C76" s="33"/>
      <c r="D76" s="34"/>
      <c r="E76" s="35"/>
      <c r="F76" s="28"/>
      <c r="G76" s="57">
        <v>0.48958333333333331</v>
      </c>
      <c r="H76" s="57">
        <v>7.9861111111111105E-2</v>
      </c>
      <c r="I76" s="56">
        <v>15</v>
      </c>
      <c r="J76" s="31" t="s">
        <v>61</v>
      </c>
      <c r="K76" s="27"/>
      <c r="L76" s="57">
        <v>0.48958333333333331</v>
      </c>
      <c r="M76" s="57">
        <v>7.9861111111111105E-2</v>
      </c>
      <c r="N76" s="56">
        <v>15</v>
      </c>
      <c r="O76" s="31" t="s">
        <v>61</v>
      </c>
    </row>
    <row r="77" spans="1:15" x14ac:dyDescent="0.3">
      <c r="A77"/>
      <c r="B77" s="10"/>
      <c r="C77" s="68" t="s">
        <v>14</v>
      </c>
      <c r="D77" s="10">
        <f>SUM(D69:D76)</f>
        <v>110</v>
      </c>
      <c r="I77" s="10">
        <f>SUM(I74:I76)+$D69+$D70</f>
        <v>110</v>
      </c>
      <c r="N77" s="10">
        <f>SUM(N74:N76)+$D69+$D70</f>
        <v>110</v>
      </c>
    </row>
    <row r="78" spans="1:15" x14ac:dyDescent="0.3">
      <c r="A78"/>
      <c r="B78" s="10"/>
      <c r="C78" s="68"/>
      <c r="D78" s="10"/>
      <c r="I78" s="10"/>
      <c r="N78" s="10"/>
    </row>
    <row r="79" spans="1:15" x14ac:dyDescent="0.3">
      <c r="A79"/>
      <c r="B79" s="10"/>
      <c r="C79" s="68"/>
      <c r="D79" s="164" t="s">
        <v>24</v>
      </c>
      <c r="E79" s="164"/>
      <c r="F79" s="164"/>
      <c r="G79" s="164"/>
      <c r="H79" s="164"/>
      <c r="I79" s="164"/>
      <c r="J79" s="164"/>
      <c r="K79" s="10"/>
      <c r="L79" s="10"/>
      <c r="M79" s="10"/>
      <c r="N79" s="10"/>
      <c r="O79" s="10"/>
    </row>
    <row r="81" spans="1:15" x14ac:dyDescent="0.3">
      <c r="A81"/>
      <c r="B81" s="10"/>
      <c r="C81" s="10"/>
      <c r="D81"/>
      <c r="E81" t="s">
        <v>25</v>
      </c>
      <c r="F81"/>
      <c r="G81" s="10"/>
      <c r="H81" s="10"/>
      <c r="I81"/>
      <c r="J81"/>
      <c r="K81"/>
      <c r="L81" s="10"/>
      <c r="M81" s="10"/>
      <c r="N81"/>
      <c r="O81"/>
    </row>
    <row r="82" spans="1:15" x14ac:dyDescent="0.3">
      <c r="A82"/>
      <c r="B82" s="10"/>
      <c r="C82" s="10"/>
      <c r="D82"/>
      <c r="E82" t="s">
        <v>26</v>
      </c>
      <c r="F82"/>
      <c r="G82" s="10"/>
      <c r="H82" s="10"/>
      <c r="I82"/>
      <c r="J82"/>
      <c r="K82"/>
      <c r="L82" s="10"/>
      <c r="M82" s="10"/>
      <c r="N82"/>
      <c r="O82"/>
    </row>
    <row r="83" spans="1:15" x14ac:dyDescent="0.3">
      <c r="A83"/>
      <c r="B83" s="10"/>
      <c r="C83" s="10"/>
      <c r="D83"/>
      <c r="E83" s="51" t="s">
        <v>36</v>
      </c>
      <c r="F83"/>
      <c r="G83" s="10"/>
      <c r="H83" s="10"/>
      <c r="I83"/>
      <c r="J83"/>
      <c r="K83"/>
      <c r="L83" s="10"/>
      <c r="M83" s="10"/>
      <c r="N83"/>
      <c r="O83"/>
    </row>
  </sheetData>
  <mergeCells count="36">
    <mergeCell ref="B6:C6"/>
    <mergeCell ref="G6:H6"/>
    <mergeCell ref="B2:D4"/>
    <mergeCell ref="D79:J79"/>
    <mergeCell ref="E11:E12"/>
    <mergeCell ref="D11:D12"/>
    <mergeCell ref="C11:C12"/>
    <mergeCell ref="B11:B12"/>
    <mergeCell ref="E69:J69"/>
    <mergeCell ref="E70:J70"/>
    <mergeCell ref="B73:E73"/>
    <mergeCell ref="G73:J73"/>
    <mergeCell ref="E49:J49"/>
    <mergeCell ref="E50:J50"/>
    <mergeCell ref="D53:J53"/>
    <mergeCell ref="L6:M6"/>
    <mergeCell ref="L39:M39"/>
    <mergeCell ref="L44:O44"/>
    <mergeCell ref="L68:M68"/>
    <mergeCell ref="L10:O10"/>
    <mergeCell ref="L73:O73"/>
    <mergeCell ref="E8:O8"/>
    <mergeCell ref="E14:O14"/>
    <mergeCell ref="D17:O17"/>
    <mergeCell ref="E41:J41"/>
    <mergeCell ref="B44:E44"/>
    <mergeCell ref="G44:J44"/>
    <mergeCell ref="B34:C36"/>
    <mergeCell ref="B39:C39"/>
    <mergeCell ref="G39:H39"/>
    <mergeCell ref="B10:E10"/>
    <mergeCell ref="G10:J10"/>
    <mergeCell ref="B63:C65"/>
    <mergeCell ref="B68:C68"/>
    <mergeCell ref="G68:H68"/>
    <mergeCell ref="E40:J40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81"/>
  <sheetViews>
    <sheetView showGridLines="0" zoomScale="90" zoomScaleNormal="90" workbookViewId="0">
      <selection activeCell="L23" sqref="L23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5" customWidth="1"/>
    <col min="14" max="14" width="14.33203125" style="16" customWidth="1"/>
    <col min="15" max="15" width="22" style="16" customWidth="1"/>
    <col min="16" max="16384" width="8.88671875" style="16"/>
  </cols>
  <sheetData>
    <row r="1" spans="1:19" customFormat="1" x14ac:dyDescent="0.3">
      <c r="A1" t="s">
        <v>125</v>
      </c>
      <c r="B1" s="10"/>
      <c r="C1" s="10"/>
    </row>
    <row r="2" spans="1:19" customFormat="1" ht="14.4" customHeight="1" x14ac:dyDescent="0.3">
      <c r="A2" s="16"/>
      <c r="B2" s="194">
        <v>10</v>
      </c>
      <c r="C2" s="194"/>
      <c r="D2" s="194"/>
      <c r="E2" s="134" t="s">
        <v>128</v>
      </c>
      <c r="I2" t="s">
        <v>136</v>
      </c>
      <c r="J2" s="16"/>
      <c r="K2" s="16"/>
      <c r="N2" s="16"/>
      <c r="O2" s="16"/>
      <c r="P2" s="16"/>
      <c r="Q2" s="16"/>
      <c r="R2" s="16"/>
      <c r="S2" s="16"/>
    </row>
    <row r="3" spans="1:19" customFormat="1" ht="14.4" customHeight="1" x14ac:dyDescent="0.3">
      <c r="A3" s="16"/>
      <c r="B3" s="194"/>
      <c r="C3" s="194"/>
      <c r="D3" s="194"/>
      <c r="E3" s="135" t="s">
        <v>129</v>
      </c>
      <c r="I3" s="16"/>
      <c r="J3" s="16"/>
      <c r="K3" s="16"/>
      <c r="N3" s="16"/>
      <c r="O3" s="16"/>
      <c r="P3" s="16"/>
      <c r="Q3" s="16"/>
      <c r="R3" s="16"/>
      <c r="S3" s="16"/>
    </row>
    <row r="4" spans="1:19" customFormat="1" ht="14.4" customHeight="1" x14ac:dyDescent="0.3">
      <c r="A4" s="16"/>
      <c r="B4" s="194"/>
      <c r="C4" s="194"/>
      <c r="D4" s="194"/>
      <c r="E4" s="69"/>
      <c r="F4" s="69"/>
      <c r="G4" s="69"/>
      <c r="H4" s="69"/>
      <c r="I4" s="16"/>
      <c r="J4" s="16"/>
      <c r="K4" s="16"/>
      <c r="L4" s="69"/>
      <c r="M4" s="69"/>
      <c r="N4" s="16"/>
      <c r="O4" s="16"/>
      <c r="P4" s="16"/>
      <c r="Q4" s="16"/>
      <c r="R4" s="16"/>
      <c r="S4" s="16"/>
    </row>
    <row r="5" spans="1:19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5"/>
      <c r="M5" s="15"/>
      <c r="N5" s="16"/>
      <c r="O5" s="16"/>
      <c r="P5" s="16"/>
      <c r="Q5" t="s">
        <v>98</v>
      </c>
      <c r="R5" s="16"/>
      <c r="S5" s="16"/>
    </row>
    <row r="6" spans="1:19" customFormat="1" ht="14.4" customHeight="1" x14ac:dyDescent="0.3">
      <c r="A6" s="16"/>
      <c r="B6" s="195" t="s">
        <v>4</v>
      </c>
      <c r="C6" s="196"/>
      <c r="D6" s="53" t="s">
        <v>5</v>
      </c>
      <c r="E6" s="55" t="s">
        <v>6</v>
      </c>
      <c r="F6" s="19"/>
      <c r="G6" s="195" t="s">
        <v>4</v>
      </c>
      <c r="H6" s="196"/>
      <c r="I6" s="53" t="s">
        <v>5</v>
      </c>
      <c r="J6" s="55" t="s">
        <v>6</v>
      </c>
      <c r="K6" s="77"/>
      <c r="L6" s="195" t="s">
        <v>4</v>
      </c>
      <c r="M6" s="196"/>
      <c r="N6" s="53" t="s">
        <v>5</v>
      </c>
      <c r="O6" s="55" t="s">
        <v>6</v>
      </c>
      <c r="P6" s="16"/>
    </row>
    <row r="7" spans="1:19" customFormat="1" x14ac:dyDescent="0.3">
      <c r="A7" s="16"/>
      <c r="B7" s="76"/>
      <c r="C7" s="76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16"/>
      <c r="R7" t="s">
        <v>101</v>
      </c>
      <c r="S7">
        <f>SUMIF(Q$7:Q$12,"=P",D$7:D$12)</f>
        <v>100</v>
      </c>
    </row>
    <row r="8" spans="1:19" customFormat="1" ht="15.6" customHeight="1" x14ac:dyDescent="0.3">
      <c r="A8" s="21"/>
      <c r="B8" s="183" t="s">
        <v>29</v>
      </c>
      <c r="C8" s="184"/>
      <c r="D8" s="184"/>
      <c r="E8" s="185"/>
      <c r="F8" s="29"/>
      <c r="G8" s="183" t="s">
        <v>52</v>
      </c>
      <c r="H8" s="184"/>
      <c r="I8" s="184"/>
      <c r="J8" s="185"/>
      <c r="K8" s="27"/>
      <c r="L8" s="183" t="s">
        <v>130</v>
      </c>
      <c r="M8" s="184"/>
      <c r="N8" s="184"/>
      <c r="O8" s="185"/>
      <c r="P8" s="21"/>
      <c r="R8" t="s">
        <v>99</v>
      </c>
      <c r="S8">
        <f>SUMIF(Q$7:Q$12,"=T",D$7:D$12)</f>
        <v>0</v>
      </c>
    </row>
    <row r="9" spans="1:19" customFormat="1" ht="28.2" customHeight="1" x14ac:dyDescent="0.3">
      <c r="A9" s="16"/>
      <c r="B9" s="219">
        <v>0.41666666666666669</v>
      </c>
      <c r="C9" s="219">
        <v>0.5</v>
      </c>
      <c r="D9" s="221">
        <v>100</v>
      </c>
      <c r="E9" s="250" t="s">
        <v>131</v>
      </c>
      <c r="F9" s="27"/>
      <c r="G9" s="82">
        <v>0.41666666666666669</v>
      </c>
      <c r="H9" s="82">
        <v>0.5</v>
      </c>
      <c r="I9" s="56">
        <v>45</v>
      </c>
      <c r="J9" s="137" t="s">
        <v>132</v>
      </c>
      <c r="K9" s="27"/>
      <c r="L9" s="82">
        <v>0.41666666666666669</v>
      </c>
      <c r="M9" s="82">
        <v>0.5</v>
      </c>
      <c r="N9" s="56">
        <v>55</v>
      </c>
      <c r="O9" s="137" t="s">
        <v>62</v>
      </c>
      <c r="P9" s="16"/>
      <c r="Q9" t="s">
        <v>101</v>
      </c>
      <c r="R9" s="16" t="s">
        <v>100</v>
      </c>
      <c r="S9">
        <f>SUMIF(Q$7:Q$12,"=A",D$7:D$12)</f>
        <v>10</v>
      </c>
    </row>
    <row r="10" spans="1:19" customFormat="1" ht="28.2" customHeight="1" x14ac:dyDescent="0.3">
      <c r="A10" s="16"/>
      <c r="B10" s="220"/>
      <c r="C10" s="220"/>
      <c r="D10" s="222"/>
      <c r="E10" s="251"/>
      <c r="F10" s="27"/>
      <c r="G10" s="57">
        <f>G9+TIME(0,$I9,0)</f>
        <v>0.44791666666666669</v>
      </c>
      <c r="H10" s="57">
        <f>H9+TIME(0,$I9,0)</f>
        <v>0.53125</v>
      </c>
      <c r="I10" s="56">
        <v>55</v>
      </c>
      <c r="J10" s="137" t="s">
        <v>62</v>
      </c>
      <c r="K10" s="27"/>
      <c r="L10" s="57">
        <f>L9+TIME(0,$N9,0)</f>
        <v>0.4548611111111111</v>
      </c>
      <c r="M10" s="57">
        <f>M9+TIME(0,$N9,0)</f>
        <v>0.53819444444444442</v>
      </c>
      <c r="N10" s="56">
        <v>45</v>
      </c>
      <c r="O10" s="137" t="s">
        <v>132</v>
      </c>
      <c r="P10" s="16"/>
      <c r="Q10" t="s">
        <v>101</v>
      </c>
    </row>
    <row r="11" spans="1:19" customFormat="1" x14ac:dyDescent="0.3">
      <c r="A11" s="16"/>
      <c r="B11" s="76"/>
      <c r="C11" s="76"/>
      <c r="D11" s="27"/>
      <c r="E11" s="27"/>
      <c r="F11" s="27"/>
      <c r="G11" s="76"/>
      <c r="H11" s="76"/>
      <c r="I11" s="27"/>
      <c r="J11" s="27"/>
      <c r="K11" s="27"/>
      <c r="L11" s="76"/>
      <c r="M11" s="76"/>
      <c r="N11" s="27"/>
      <c r="O11" s="27"/>
      <c r="P11" s="16"/>
    </row>
    <row r="12" spans="1:19" customFormat="1" x14ac:dyDescent="0.3">
      <c r="A12" s="17"/>
      <c r="B12" s="57">
        <f>B9+TIME(0,D9,0)</f>
        <v>0.48611111111111116</v>
      </c>
      <c r="C12" s="57">
        <f>C9+TIME(0,D9,0)</f>
        <v>0.56944444444444442</v>
      </c>
      <c r="D12" s="56">
        <v>10</v>
      </c>
      <c r="E12" s="168" t="s">
        <v>84</v>
      </c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7"/>
      <c r="Q12" t="s">
        <v>100</v>
      </c>
    </row>
    <row r="13" spans="1:19" customFormat="1" hidden="1" x14ac:dyDescent="0.3">
      <c r="B13" s="10"/>
      <c r="C13" s="68" t="s">
        <v>14</v>
      </c>
      <c r="D13" s="10">
        <f>SUM(D7:D12)</f>
        <v>110</v>
      </c>
      <c r="E13" s="16"/>
      <c r="F13" s="16"/>
      <c r="G13" s="15"/>
      <c r="H13" s="15"/>
      <c r="I13" s="10" t="e">
        <f>SUM(I9:I10)+#REF!+#REF!+D12</f>
        <v>#REF!</v>
      </c>
      <c r="J13" s="16"/>
      <c r="K13" s="16"/>
      <c r="L13" s="15"/>
      <c r="M13" s="15"/>
      <c r="N13" s="10" t="e">
        <f>SUM(N9:N10)+#REF!+#REF!+I12</f>
        <v>#REF!</v>
      </c>
      <c r="O13" s="16"/>
      <c r="P13" s="16"/>
    </row>
    <row r="14" spans="1:19" customFormat="1" x14ac:dyDescent="0.3">
      <c r="B14" s="10"/>
      <c r="C14" s="68"/>
      <c r="D14" s="10"/>
      <c r="E14" s="16"/>
      <c r="F14" s="16"/>
      <c r="G14" s="15"/>
      <c r="H14" s="15"/>
      <c r="I14" s="10"/>
      <c r="J14" s="16"/>
      <c r="K14" s="16"/>
      <c r="L14" s="15"/>
      <c r="M14" s="15"/>
      <c r="N14" s="10"/>
      <c r="O14" s="16"/>
      <c r="P14" s="16"/>
    </row>
    <row r="15" spans="1:19" customFormat="1" x14ac:dyDescent="0.3">
      <c r="B15" s="10"/>
      <c r="C15" s="68"/>
      <c r="D15" s="164" t="s">
        <v>88</v>
      </c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"/>
      <c r="Q15" s="16"/>
      <c r="R15" s="16"/>
      <c r="S15" s="16"/>
    </row>
    <row r="16" spans="1:19" customFormat="1" x14ac:dyDescent="0.3">
      <c r="A16" s="16"/>
      <c r="B16" s="15"/>
      <c r="C16" s="15"/>
      <c r="D16" s="16"/>
      <c r="E16" s="16"/>
      <c r="F16" s="16"/>
      <c r="G16" s="15"/>
      <c r="H16" s="15"/>
      <c r="I16" s="16"/>
      <c r="J16" s="16"/>
      <c r="K16" s="16"/>
      <c r="L16" s="15"/>
      <c r="M16" s="15"/>
      <c r="N16" s="16"/>
      <c r="O16" s="16"/>
      <c r="P16" s="16"/>
      <c r="Q16" s="16"/>
      <c r="R16" s="16"/>
      <c r="S16" s="16"/>
    </row>
    <row r="17" spans="1:19" customFormat="1" x14ac:dyDescent="0.3">
      <c r="B17" s="10"/>
      <c r="C17" s="10"/>
      <c r="E17" t="s">
        <v>25</v>
      </c>
      <c r="G17" s="10"/>
      <c r="H17" s="10"/>
      <c r="L17" s="10"/>
      <c r="M17" s="10"/>
    </row>
    <row r="18" spans="1:19" customFormat="1" x14ac:dyDescent="0.3">
      <c r="B18" s="10"/>
      <c r="C18" s="10"/>
      <c r="E18" t="s">
        <v>26</v>
      </c>
      <c r="G18" s="10"/>
      <c r="H18" s="10"/>
      <c r="L18" s="10"/>
      <c r="M18" s="10"/>
    </row>
    <row r="19" spans="1:19" customFormat="1" x14ac:dyDescent="0.3">
      <c r="B19" s="10"/>
      <c r="C19" s="10"/>
      <c r="E19" s="51" t="s">
        <v>36</v>
      </c>
      <c r="G19" s="10"/>
      <c r="H19" s="10"/>
      <c r="L19" s="10"/>
      <c r="M19" s="10"/>
    </row>
    <row r="20" spans="1:19" customFormat="1" x14ac:dyDescent="0.3">
      <c r="A20" s="16"/>
      <c r="B20" s="15"/>
      <c r="C20" s="15"/>
      <c r="D20" s="16"/>
      <c r="E20" s="16"/>
      <c r="F20" s="16"/>
      <c r="G20" s="15"/>
      <c r="H20" s="15"/>
      <c r="I20" s="16"/>
      <c r="J20" s="16"/>
      <c r="K20" s="16"/>
      <c r="L20" s="15"/>
      <c r="M20" s="15"/>
      <c r="N20" s="16"/>
      <c r="O20" s="16"/>
      <c r="P20" s="16"/>
      <c r="Q20" s="16"/>
      <c r="R20" s="16"/>
      <c r="S20" s="16"/>
    </row>
    <row r="21" spans="1:19" customFormat="1" x14ac:dyDescent="0.3">
      <c r="B21" s="10"/>
      <c r="C21" s="10"/>
    </row>
    <row r="22" spans="1:19" customFormat="1" x14ac:dyDescent="0.3">
      <c r="B22" s="10"/>
      <c r="C22" s="10"/>
    </row>
    <row r="23" spans="1:19" customFormat="1" x14ac:dyDescent="0.3">
      <c r="B23" s="10"/>
      <c r="C23" s="10"/>
    </row>
    <row r="24" spans="1:19" customFormat="1" x14ac:dyDescent="0.3">
      <c r="B24" s="10"/>
      <c r="C24" s="10"/>
    </row>
    <row r="25" spans="1:19" customFormat="1" x14ac:dyDescent="0.3">
      <c r="B25" s="10"/>
      <c r="C25" s="10"/>
    </row>
    <row r="26" spans="1:19" customFormat="1" x14ac:dyDescent="0.3">
      <c r="B26" s="10"/>
      <c r="C26" s="10"/>
    </row>
    <row r="27" spans="1:19" customFormat="1" x14ac:dyDescent="0.3">
      <c r="B27" s="10"/>
      <c r="C27" s="10"/>
    </row>
    <row r="28" spans="1:19" customFormat="1" x14ac:dyDescent="0.3">
      <c r="B28" s="10"/>
      <c r="C28" s="10"/>
    </row>
    <row r="29" spans="1:19" customFormat="1" x14ac:dyDescent="0.3">
      <c r="B29" s="10"/>
      <c r="C29" s="10"/>
    </row>
    <row r="32" spans="1:19" ht="14.4" customHeight="1" x14ac:dyDescent="0.3">
      <c r="B32" s="162">
        <v>3</v>
      </c>
      <c r="C32" s="162"/>
      <c r="D32" s="2" t="s">
        <v>86</v>
      </c>
      <c r="E32" s="2"/>
      <c r="F32" s="2"/>
      <c r="G32" s="2"/>
      <c r="H32" s="2"/>
      <c r="I32" s="17"/>
      <c r="L32" s="2"/>
      <c r="M32" s="2"/>
      <c r="N32" s="17"/>
    </row>
    <row r="33" spans="1:19" ht="14.4" customHeight="1" x14ac:dyDescent="0.3">
      <c r="B33" s="162"/>
      <c r="C33" s="162"/>
      <c r="D33" s="8" t="s">
        <v>87</v>
      </c>
      <c r="E33" s="8"/>
      <c r="F33" s="8"/>
      <c r="G33" s="8"/>
      <c r="H33" s="8"/>
      <c r="I33" s="17"/>
      <c r="L33" s="8"/>
      <c r="M33" s="8"/>
      <c r="N33" s="17"/>
    </row>
    <row r="34" spans="1:19" ht="14.4" customHeight="1" x14ac:dyDescent="0.3">
      <c r="B34" s="162"/>
      <c r="C34" s="162"/>
      <c r="D34" s="24" t="s">
        <v>2</v>
      </c>
      <c r="E34" s="24"/>
      <c r="F34" s="24"/>
      <c r="G34" s="24"/>
      <c r="H34" s="24"/>
      <c r="L34" s="24"/>
      <c r="M34" s="24"/>
    </row>
    <row r="35" spans="1:19" x14ac:dyDescent="0.3">
      <c r="A35" s="16" t="s">
        <v>112</v>
      </c>
    </row>
    <row r="36" spans="1:19" x14ac:dyDescent="0.3">
      <c r="A36" s="16" t="s">
        <v>114</v>
      </c>
      <c r="E36" s="10" t="s">
        <v>3</v>
      </c>
      <c r="Q36" t="s">
        <v>98</v>
      </c>
      <c r="R36"/>
      <c r="S36"/>
    </row>
    <row r="37" spans="1:19" ht="14.4" customHeight="1" x14ac:dyDescent="0.3">
      <c r="B37" s="195" t="s">
        <v>4</v>
      </c>
      <c r="C37" s="196"/>
      <c r="D37" s="53" t="s">
        <v>5</v>
      </c>
      <c r="E37" s="89" t="s">
        <v>6</v>
      </c>
      <c r="F37" s="19"/>
      <c r="G37" s="195" t="s">
        <v>4</v>
      </c>
      <c r="H37" s="196"/>
      <c r="I37" s="13" t="s">
        <v>5</v>
      </c>
      <c r="J37" s="89" t="s">
        <v>6</v>
      </c>
      <c r="K37" s="77"/>
      <c r="L37" s="195" t="s">
        <v>4</v>
      </c>
      <c r="M37" s="196"/>
      <c r="N37" s="13" t="s">
        <v>5</v>
      </c>
      <c r="O37" s="89" t="s">
        <v>6</v>
      </c>
      <c r="Q37"/>
      <c r="R37"/>
      <c r="S37"/>
    </row>
    <row r="38" spans="1:19" x14ac:dyDescent="0.3">
      <c r="B38" s="59">
        <v>0.41666666666666669</v>
      </c>
      <c r="C38" s="59">
        <v>0.5</v>
      </c>
      <c r="D38" s="56">
        <v>5</v>
      </c>
      <c r="E38" s="202" t="s">
        <v>27</v>
      </c>
      <c r="F38" s="203"/>
      <c r="G38" s="203"/>
      <c r="H38" s="203"/>
      <c r="I38" s="203"/>
      <c r="J38" s="203"/>
      <c r="K38" s="27"/>
      <c r="L38" s="27"/>
      <c r="M38" s="27"/>
      <c r="N38" s="27"/>
      <c r="O38" s="27"/>
      <c r="Q38" t="s">
        <v>100</v>
      </c>
      <c r="R38"/>
      <c r="S38"/>
    </row>
    <row r="39" spans="1:19" ht="23.4" customHeight="1" x14ac:dyDescent="0.3">
      <c r="B39" s="57">
        <f>B38+TIME(0,D38,0)</f>
        <v>0.4201388888888889</v>
      </c>
      <c r="C39" s="57">
        <f>C38+TIME(0,D38,0)</f>
        <v>0.50347222222222221</v>
      </c>
      <c r="D39" s="56">
        <v>10</v>
      </c>
      <c r="E39" s="205" t="s">
        <v>79</v>
      </c>
      <c r="F39" s="206"/>
      <c r="G39" s="206"/>
      <c r="H39" s="206"/>
      <c r="I39" s="206"/>
      <c r="J39" s="206"/>
      <c r="K39" s="146"/>
      <c r="L39" s="146"/>
      <c r="M39" s="146"/>
      <c r="N39" s="146"/>
      <c r="O39" s="146"/>
      <c r="Q39" t="s">
        <v>99</v>
      </c>
      <c r="R39"/>
      <c r="S39"/>
    </row>
    <row r="40" spans="1:19" ht="23.4" customHeight="1" x14ac:dyDescent="0.3">
      <c r="B40" s="76"/>
      <c r="C40" s="76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Q40"/>
      <c r="R40"/>
      <c r="S40"/>
    </row>
    <row r="41" spans="1:19" customFormat="1" ht="14.4" customHeight="1" x14ac:dyDescent="0.3">
      <c r="B41" s="79"/>
      <c r="D41" s="79" t="s">
        <v>47</v>
      </c>
      <c r="E41" s="79"/>
      <c r="F41" s="79"/>
      <c r="G41" s="80"/>
      <c r="H41" s="80"/>
      <c r="I41" t="s">
        <v>9</v>
      </c>
      <c r="L41" s="80"/>
      <c r="M41" s="80"/>
      <c r="N41" t="s">
        <v>9</v>
      </c>
    </row>
    <row r="42" spans="1:19" s="21" customFormat="1" ht="15.75" customHeight="1" x14ac:dyDescent="0.3">
      <c r="B42" s="199" t="s">
        <v>29</v>
      </c>
      <c r="C42" s="200"/>
      <c r="D42" s="200"/>
      <c r="E42" s="201"/>
      <c r="F42" s="29"/>
      <c r="G42" s="199" t="s">
        <v>52</v>
      </c>
      <c r="H42" s="200"/>
      <c r="I42" s="200"/>
      <c r="J42" s="201"/>
      <c r="K42" s="29"/>
      <c r="L42" s="199" t="s">
        <v>52</v>
      </c>
      <c r="M42" s="200"/>
      <c r="N42" s="200"/>
      <c r="O42" s="201"/>
      <c r="Q42"/>
      <c r="R42" t="s">
        <v>101</v>
      </c>
      <c r="S42">
        <f>SUMIF(Q$38:Q$50,"=p",D$38:D$50)</f>
        <v>45</v>
      </c>
    </row>
    <row r="43" spans="1:19" x14ac:dyDescent="0.3">
      <c r="B43" s="57">
        <f>B39+TIME(0,$D39,0)</f>
        <v>0.42708333333333331</v>
      </c>
      <c r="C43" s="57">
        <f>C39+TIME(0,$D39,0)</f>
        <v>0.51041666666666663</v>
      </c>
      <c r="D43" s="56">
        <v>45</v>
      </c>
      <c r="E43" s="91" t="s">
        <v>31</v>
      </c>
      <c r="F43" s="28"/>
      <c r="G43" s="57">
        <f>$B39+TIME(0,$D39,0)</f>
        <v>0.42708333333333331</v>
      </c>
      <c r="H43" s="57">
        <f>$C39+TIME(0,$D39,0)</f>
        <v>0.51041666666666663</v>
      </c>
      <c r="I43" s="56">
        <v>30</v>
      </c>
      <c r="J43" s="31" t="s">
        <v>89</v>
      </c>
      <c r="K43" s="27"/>
      <c r="L43" s="57">
        <f>$B39+TIME(0,$D39,0)</f>
        <v>0.42708333333333331</v>
      </c>
      <c r="M43" s="57">
        <f>$C39+TIME(0,$D39,0)</f>
        <v>0.51041666666666663</v>
      </c>
      <c r="N43" s="56">
        <v>30</v>
      </c>
      <c r="O43" s="31" t="s">
        <v>89</v>
      </c>
      <c r="Q43" t="s">
        <v>99</v>
      </c>
      <c r="R43" t="s">
        <v>99</v>
      </c>
      <c r="S43">
        <f>SUMIF(Q$38:Q$50,"=T",D$38:D$50)</f>
        <v>55</v>
      </c>
    </row>
    <row r="44" spans="1:19" ht="28.8" x14ac:dyDescent="0.3">
      <c r="B44" s="57">
        <f>B43+TIME(0,D43,0)</f>
        <v>0.45833333333333331</v>
      </c>
      <c r="C44" s="57">
        <f>C43+TIME(0,D43,0)</f>
        <v>0.54166666666666663</v>
      </c>
      <c r="D44" s="56">
        <v>45</v>
      </c>
      <c r="E44" s="31" t="s">
        <v>34</v>
      </c>
      <c r="F44" s="28"/>
      <c r="G44" s="57">
        <f>G43+TIME(0,$I43,0)</f>
        <v>0.44791666666666663</v>
      </c>
      <c r="H44" s="57">
        <f>H43+TIME(0,$I43,0)</f>
        <v>0.53125</v>
      </c>
      <c r="I44" s="56">
        <v>45</v>
      </c>
      <c r="J44" s="31" t="s">
        <v>34</v>
      </c>
      <c r="K44" s="27"/>
      <c r="L44" s="57">
        <f>L43+TIME(0,$I43,0)</f>
        <v>0.44791666666666663</v>
      </c>
      <c r="M44" s="57">
        <f>M43+TIME(0,$I43,0)</f>
        <v>0.53125</v>
      </c>
      <c r="N44" s="56">
        <v>45</v>
      </c>
      <c r="O44" s="31" t="s">
        <v>34</v>
      </c>
      <c r="Q44" t="s">
        <v>101</v>
      </c>
      <c r="R44" t="s">
        <v>100</v>
      </c>
      <c r="S44">
        <f>SUMIF(Q$38:Q$48,"=A",D$38:D$49)</f>
        <v>10</v>
      </c>
    </row>
    <row r="45" spans="1:19" ht="28.8" x14ac:dyDescent="0.3">
      <c r="B45" s="33"/>
      <c r="C45" s="33"/>
      <c r="D45" s="34"/>
      <c r="E45" s="35"/>
      <c r="F45" s="28"/>
      <c r="G45" s="57">
        <f>G44+TIME(0,$I44,0)</f>
        <v>0.47916666666666663</v>
      </c>
      <c r="H45" s="57">
        <f>H44+TIME(0,$I44,0)</f>
        <v>0.5625</v>
      </c>
      <c r="I45" s="56">
        <v>15</v>
      </c>
      <c r="J45" s="31" t="s">
        <v>61</v>
      </c>
      <c r="K45" s="27"/>
      <c r="L45" s="57">
        <f>L44+TIME(0,$I44,0)</f>
        <v>0.47916666666666663</v>
      </c>
      <c r="M45" s="57">
        <f>M44+TIME(0,$I44,0)</f>
        <v>0.5625</v>
      </c>
      <c r="N45" s="56">
        <v>15</v>
      </c>
      <c r="O45" s="31" t="s">
        <v>61</v>
      </c>
      <c r="Q45"/>
      <c r="R45"/>
      <c r="S45"/>
    </row>
    <row r="46" spans="1:19" x14ac:dyDescent="0.3">
      <c r="B46" s="76"/>
      <c r="C46" s="76"/>
      <c r="D46" s="27"/>
      <c r="E46" s="28"/>
      <c r="F46" s="28"/>
      <c r="G46" s="76"/>
      <c r="H46" s="76"/>
      <c r="I46" s="27"/>
      <c r="J46" s="27"/>
      <c r="K46" s="27"/>
      <c r="L46" s="76"/>
      <c r="M46" s="76"/>
      <c r="N46" s="27"/>
      <c r="O46" s="27"/>
      <c r="Q46"/>
      <c r="R46"/>
      <c r="S46"/>
    </row>
    <row r="47" spans="1:19" s="17" customFormat="1" x14ac:dyDescent="0.3">
      <c r="B47" s="81"/>
      <c r="C47" s="81"/>
      <c r="D47" s="28"/>
      <c r="E47" s="215" t="s">
        <v>11</v>
      </c>
      <c r="F47" s="215"/>
      <c r="G47" s="215"/>
      <c r="H47" s="215"/>
      <c r="I47" s="215"/>
      <c r="J47" s="215"/>
      <c r="K47" s="27"/>
      <c r="L47" s="27"/>
      <c r="M47" s="27"/>
      <c r="N47" s="27"/>
      <c r="O47" s="27"/>
      <c r="Q47"/>
      <c r="R47"/>
      <c r="S47"/>
    </row>
    <row r="48" spans="1:19" s="17" customFormat="1" ht="14.4" customHeight="1" x14ac:dyDescent="0.3">
      <c r="B48" s="94">
        <f>B44+TIME(0,D44,0)</f>
        <v>0.48958333333333331</v>
      </c>
      <c r="C48" s="94">
        <f>C44+TIME(0,D44,0)</f>
        <v>0.57291666666666663</v>
      </c>
      <c r="D48" s="56">
        <v>5</v>
      </c>
      <c r="E48" s="212" t="s">
        <v>84</v>
      </c>
      <c r="F48" s="213"/>
      <c r="G48" s="213"/>
      <c r="H48" s="213"/>
      <c r="I48" s="213"/>
      <c r="J48" s="213"/>
      <c r="K48" s="10"/>
      <c r="L48" s="10"/>
      <c r="M48" s="10"/>
      <c r="N48" s="10"/>
      <c r="O48" s="10"/>
      <c r="Q48" t="s">
        <v>100</v>
      </c>
      <c r="R48"/>
      <c r="S48"/>
    </row>
    <row r="49" spans="1:19" ht="14.4" hidden="1" customHeight="1" x14ac:dyDescent="0.3">
      <c r="A49"/>
      <c r="B49" s="10"/>
      <c r="C49" s="68" t="s">
        <v>14</v>
      </c>
      <c r="D49" s="10">
        <f>SUM(D38:D48)</f>
        <v>110</v>
      </c>
      <c r="I49" s="10">
        <f>SUM(I43:I45)+$D38+$D39+D48</f>
        <v>110</v>
      </c>
      <c r="N49" s="10">
        <f>SUM(N43:N45)+$D38+$D39+I48</f>
        <v>105</v>
      </c>
      <c r="Q49" t="s">
        <v>100</v>
      </c>
      <c r="R49"/>
      <c r="S49"/>
    </row>
    <row r="50" spans="1:19" x14ac:dyDescent="0.3">
      <c r="A50"/>
      <c r="B50" s="10"/>
      <c r="C50" s="68"/>
      <c r="D50" s="10"/>
      <c r="I50" s="10"/>
      <c r="N50" s="10"/>
      <c r="Q50"/>
      <c r="R50"/>
      <c r="S50"/>
    </row>
    <row r="51" spans="1:19" x14ac:dyDescent="0.3">
      <c r="A51"/>
      <c r="B51" s="10"/>
      <c r="C51" s="68"/>
      <c r="D51" s="164" t="s">
        <v>88</v>
      </c>
      <c r="E51" s="164"/>
      <c r="F51" s="164"/>
      <c r="G51" s="164"/>
      <c r="H51" s="164"/>
      <c r="I51" s="164"/>
      <c r="J51" s="164"/>
      <c r="K51" s="10"/>
      <c r="L51" s="10"/>
      <c r="M51" s="10"/>
      <c r="N51" s="10"/>
      <c r="O51" s="10"/>
    </row>
    <row r="53" spans="1:19" customFormat="1" x14ac:dyDescent="0.3">
      <c r="B53" s="10"/>
      <c r="C53" s="10"/>
      <c r="E53" t="s">
        <v>25</v>
      </c>
      <c r="G53" s="10"/>
      <c r="H53" s="10"/>
      <c r="L53" s="10"/>
      <c r="M53" s="10"/>
    </row>
    <row r="54" spans="1:19" customFormat="1" x14ac:dyDescent="0.3">
      <c r="B54" s="10"/>
      <c r="C54" s="10"/>
      <c r="E54" t="s">
        <v>26</v>
      </c>
      <c r="G54" s="10"/>
      <c r="H54" s="10"/>
      <c r="L54" s="10"/>
      <c r="M54" s="10"/>
    </row>
    <row r="55" spans="1:19" customFormat="1" x14ac:dyDescent="0.3">
      <c r="B55" s="10"/>
      <c r="C55" s="10"/>
      <c r="E55" s="51" t="s">
        <v>36</v>
      </c>
      <c r="G55" s="10"/>
      <c r="H55" s="10"/>
      <c r="L55" s="10"/>
      <c r="M55" s="10"/>
    </row>
    <row r="58" spans="1:19" x14ac:dyDescent="0.3">
      <c r="A58" t="s">
        <v>73</v>
      </c>
    </row>
    <row r="61" spans="1:19" ht="14.4" customHeight="1" x14ac:dyDescent="0.3">
      <c r="B61" s="162">
        <v>3</v>
      </c>
      <c r="C61" s="162"/>
      <c r="D61" s="2" t="s">
        <v>0</v>
      </c>
      <c r="E61" s="2"/>
      <c r="F61" s="2"/>
      <c r="G61" s="2"/>
      <c r="H61" s="18"/>
      <c r="I61" s="17"/>
      <c r="L61" s="2"/>
      <c r="M61" s="18"/>
      <c r="N61" s="17"/>
    </row>
    <row r="62" spans="1:19" ht="14.4" customHeight="1" x14ac:dyDescent="0.3">
      <c r="B62" s="162"/>
      <c r="C62" s="162"/>
      <c r="D62" s="8" t="s">
        <v>1</v>
      </c>
      <c r="E62" s="8"/>
      <c r="F62" s="8"/>
      <c r="G62" s="8"/>
      <c r="H62" s="18"/>
      <c r="I62" s="17"/>
      <c r="L62" s="8"/>
      <c r="M62" s="18"/>
      <c r="N62" s="17"/>
    </row>
    <row r="63" spans="1:19" ht="14.4" customHeight="1" x14ac:dyDescent="0.3">
      <c r="B63" s="162"/>
      <c r="C63" s="162"/>
      <c r="D63" s="24" t="s">
        <v>2</v>
      </c>
      <c r="E63" s="24"/>
      <c r="F63" s="24"/>
      <c r="G63" s="24"/>
      <c r="L63" s="24"/>
    </row>
    <row r="65" spans="1:15" x14ac:dyDescent="0.3">
      <c r="E65" s="10" t="s">
        <v>3</v>
      </c>
    </row>
    <row r="66" spans="1:15" ht="14.4" customHeight="1" x14ac:dyDescent="0.3">
      <c r="B66" s="197" t="s">
        <v>4</v>
      </c>
      <c r="C66" s="197"/>
      <c r="D66" s="53" t="s">
        <v>5</v>
      </c>
      <c r="E66" s="89" t="s">
        <v>6</v>
      </c>
      <c r="F66" s="19"/>
      <c r="G66" s="208" t="s">
        <v>4</v>
      </c>
      <c r="H66" s="209"/>
      <c r="I66" s="13" t="s">
        <v>5</v>
      </c>
      <c r="J66" s="89" t="s">
        <v>6</v>
      </c>
      <c r="K66" s="77"/>
      <c r="L66" s="208" t="s">
        <v>4</v>
      </c>
      <c r="M66" s="209"/>
      <c r="N66" s="13" t="s">
        <v>5</v>
      </c>
      <c r="O66" s="89" t="s">
        <v>6</v>
      </c>
    </row>
    <row r="67" spans="1:15" x14ac:dyDescent="0.3">
      <c r="B67" s="9">
        <v>0.4236111111111111</v>
      </c>
      <c r="C67" s="9">
        <v>0.51388888888888895</v>
      </c>
      <c r="D67" s="56">
        <v>5</v>
      </c>
      <c r="E67" s="210" t="s">
        <v>27</v>
      </c>
      <c r="F67" s="210"/>
      <c r="G67" s="210"/>
      <c r="H67" s="210"/>
      <c r="I67" s="210"/>
      <c r="J67" s="210"/>
      <c r="K67" s="27"/>
      <c r="L67" s="27"/>
      <c r="M67" s="27"/>
      <c r="N67" s="27"/>
      <c r="O67" s="27"/>
    </row>
    <row r="68" spans="1:15" x14ac:dyDescent="0.3">
      <c r="B68" s="57">
        <v>0.42708333333333331</v>
      </c>
      <c r="C68" s="57">
        <v>0.51736111111111105</v>
      </c>
      <c r="D68" s="56">
        <v>15</v>
      </c>
      <c r="E68" s="210" t="s">
        <v>28</v>
      </c>
      <c r="F68" s="210"/>
      <c r="G68" s="210"/>
      <c r="H68" s="210"/>
      <c r="I68" s="210"/>
      <c r="J68" s="210"/>
      <c r="K68" s="27"/>
      <c r="L68" s="27"/>
      <c r="M68" s="27"/>
      <c r="N68" s="27"/>
      <c r="O68" s="27"/>
    </row>
    <row r="69" spans="1:15" x14ac:dyDescent="0.3">
      <c r="B69" s="76"/>
      <c r="C69" s="76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</row>
    <row r="70" spans="1:15" x14ac:dyDescent="0.3">
      <c r="A70"/>
      <c r="B70" s="79"/>
      <c r="C70"/>
      <c r="D70" s="79" t="s">
        <v>47</v>
      </c>
      <c r="E70" s="79"/>
      <c r="F70" s="79"/>
      <c r="G70" s="80"/>
      <c r="H70" s="80"/>
      <c r="I70" t="s">
        <v>9</v>
      </c>
      <c r="J70"/>
      <c r="K70"/>
      <c r="L70" s="80"/>
      <c r="M70" s="80"/>
      <c r="N70" t="s">
        <v>9</v>
      </c>
      <c r="O70"/>
    </row>
    <row r="71" spans="1:15" ht="15.6" customHeight="1" x14ac:dyDescent="0.3">
      <c r="A71" s="21"/>
      <c r="B71" s="199" t="s">
        <v>29</v>
      </c>
      <c r="C71" s="200"/>
      <c r="D71" s="200"/>
      <c r="E71" s="201"/>
      <c r="F71" s="29"/>
      <c r="G71" s="199" t="s">
        <v>52</v>
      </c>
      <c r="H71" s="200"/>
      <c r="I71" s="200"/>
      <c r="J71" s="201"/>
      <c r="K71" s="29"/>
      <c r="L71" s="199" t="s">
        <v>52</v>
      </c>
      <c r="M71" s="200"/>
      <c r="N71" s="200"/>
      <c r="O71" s="201"/>
    </row>
    <row r="72" spans="1:15" x14ac:dyDescent="0.3">
      <c r="B72" s="57">
        <v>0.4375</v>
      </c>
      <c r="C72" s="57">
        <v>0.52777777777777779</v>
      </c>
      <c r="D72" s="56">
        <v>45</v>
      </c>
      <c r="E72" s="91" t="s">
        <v>31</v>
      </c>
      <c r="F72" s="28"/>
      <c r="G72" s="57">
        <v>0.4375</v>
      </c>
      <c r="H72" s="57">
        <v>0.52777777777777779</v>
      </c>
      <c r="I72" s="56">
        <v>30</v>
      </c>
      <c r="J72" s="31" t="s">
        <v>32</v>
      </c>
      <c r="K72" s="27"/>
      <c r="L72" s="57">
        <v>0.4375</v>
      </c>
      <c r="M72" s="57">
        <v>0.52777777777777779</v>
      </c>
      <c r="N72" s="56">
        <v>30</v>
      </c>
      <c r="O72" s="31" t="s">
        <v>32</v>
      </c>
    </row>
    <row r="73" spans="1:15" ht="28.8" x14ac:dyDescent="0.3">
      <c r="B73" s="57">
        <v>0.46875</v>
      </c>
      <c r="C73" s="57">
        <v>5.9027777777777783E-2</v>
      </c>
      <c r="D73" s="56">
        <v>45</v>
      </c>
      <c r="E73" s="31" t="s">
        <v>34</v>
      </c>
      <c r="F73" s="28"/>
      <c r="G73" s="57">
        <v>0.45833333333333331</v>
      </c>
      <c r="H73" s="57">
        <v>4.8611111111111112E-2</v>
      </c>
      <c r="I73" s="56">
        <v>45</v>
      </c>
      <c r="J73" s="31" t="s">
        <v>34</v>
      </c>
      <c r="K73" s="27"/>
      <c r="L73" s="57">
        <v>0.45833333333333331</v>
      </c>
      <c r="M73" s="57">
        <v>4.8611111111111112E-2</v>
      </c>
      <c r="N73" s="56">
        <v>45</v>
      </c>
      <c r="O73" s="31" t="s">
        <v>34</v>
      </c>
    </row>
    <row r="74" spans="1:15" ht="28.8" x14ac:dyDescent="0.3">
      <c r="B74" s="33"/>
      <c r="C74" s="33"/>
      <c r="D74" s="34"/>
      <c r="E74" s="35"/>
      <c r="F74" s="28"/>
      <c r="G74" s="57">
        <v>0.48958333333333331</v>
      </c>
      <c r="H74" s="57">
        <v>7.9861111111111105E-2</v>
      </c>
      <c r="I74" s="56">
        <v>15</v>
      </c>
      <c r="J74" s="31" t="s">
        <v>61</v>
      </c>
      <c r="K74" s="27"/>
      <c r="L74" s="57">
        <v>0.48958333333333331</v>
      </c>
      <c r="M74" s="57">
        <v>7.9861111111111105E-2</v>
      </c>
      <c r="N74" s="56">
        <v>15</v>
      </c>
      <c r="O74" s="31" t="s">
        <v>61</v>
      </c>
    </row>
    <row r="75" spans="1:15" x14ac:dyDescent="0.3">
      <c r="A75"/>
      <c r="B75" s="10"/>
      <c r="C75" s="68" t="s">
        <v>14</v>
      </c>
      <c r="D75" s="10">
        <f>SUM(D67:D74)</f>
        <v>110</v>
      </c>
      <c r="I75" s="10">
        <f>SUM(I72:I74)+$D67+$D68</f>
        <v>110</v>
      </c>
      <c r="N75" s="10">
        <f>SUM(N72:N74)+$D67+$D68</f>
        <v>110</v>
      </c>
    </row>
    <row r="76" spans="1:15" x14ac:dyDescent="0.3">
      <c r="A76"/>
      <c r="B76" s="10"/>
      <c r="C76" s="68"/>
      <c r="D76" s="10"/>
      <c r="I76" s="10"/>
      <c r="N76" s="10"/>
    </row>
    <row r="77" spans="1:15" x14ac:dyDescent="0.3">
      <c r="A77"/>
      <c r="B77" s="10"/>
      <c r="C77" s="68"/>
      <c r="D77" s="164" t="s">
        <v>24</v>
      </c>
      <c r="E77" s="164"/>
      <c r="F77" s="164"/>
      <c r="G77" s="164"/>
      <c r="H77" s="164"/>
      <c r="I77" s="164"/>
      <c r="J77" s="164"/>
      <c r="K77" s="10"/>
      <c r="L77" s="10"/>
      <c r="M77" s="10"/>
      <c r="N77" s="10"/>
      <c r="O77" s="10"/>
    </row>
    <row r="79" spans="1:15" x14ac:dyDescent="0.3">
      <c r="A79"/>
      <c r="B79" s="10"/>
      <c r="C79" s="10"/>
      <c r="D79"/>
      <c r="E79" t="s">
        <v>25</v>
      </c>
      <c r="F79"/>
      <c r="G79" s="10"/>
      <c r="H79" s="10"/>
      <c r="I79"/>
      <c r="J79"/>
      <c r="K79"/>
      <c r="L79" s="10"/>
      <c r="M79" s="10"/>
      <c r="N79"/>
      <c r="O79"/>
    </row>
    <row r="80" spans="1:15" x14ac:dyDescent="0.3">
      <c r="A80"/>
      <c r="B80" s="10"/>
      <c r="C80" s="10"/>
      <c r="D80"/>
      <c r="E80" t="s">
        <v>26</v>
      </c>
      <c r="F80"/>
      <c r="G80" s="10"/>
      <c r="H80" s="10"/>
      <c r="I80"/>
      <c r="J80"/>
      <c r="K80"/>
      <c r="L80" s="10"/>
      <c r="M80" s="10"/>
      <c r="N80"/>
      <c r="O80"/>
    </row>
    <row r="81" spans="1:15" x14ac:dyDescent="0.3">
      <c r="A81"/>
      <c r="B81" s="10"/>
      <c r="C81" s="10"/>
      <c r="D81"/>
      <c r="E81" s="51" t="s">
        <v>36</v>
      </c>
      <c r="F81"/>
      <c r="G81" s="10"/>
      <c r="H81" s="10"/>
      <c r="I81"/>
      <c r="J81"/>
      <c r="K81"/>
      <c r="L81" s="10"/>
      <c r="M81" s="10"/>
      <c r="N81"/>
      <c r="O81"/>
    </row>
  </sheetData>
  <mergeCells count="35">
    <mergeCell ref="E48:J48"/>
    <mergeCell ref="D51:J51"/>
    <mergeCell ref="B61:C63"/>
    <mergeCell ref="G37:H37"/>
    <mergeCell ref="B2:D4"/>
    <mergeCell ref="B6:C6"/>
    <mergeCell ref="G6:H6"/>
    <mergeCell ref="E12:O12"/>
    <mergeCell ref="D15:O15"/>
    <mergeCell ref="B32:C34"/>
    <mergeCell ref="B37:C37"/>
    <mergeCell ref="E47:J47"/>
    <mergeCell ref="L6:M6"/>
    <mergeCell ref="B8:E8"/>
    <mergeCell ref="G8:J8"/>
    <mergeCell ref="L8:O8"/>
    <mergeCell ref="B9:B10"/>
    <mergeCell ref="C9:C10"/>
    <mergeCell ref="D9:D10"/>
    <mergeCell ref="E9:E10"/>
    <mergeCell ref="L37:M37"/>
    <mergeCell ref="E38:J38"/>
    <mergeCell ref="E39:J39"/>
    <mergeCell ref="B42:E42"/>
    <mergeCell ref="G42:J42"/>
    <mergeCell ref="L42:O42"/>
    <mergeCell ref="D77:J77"/>
    <mergeCell ref="B66:C66"/>
    <mergeCell ref="G66:H66"/>
    <mergeCell ref="L66:M66"/>
    <mergeCell ref="E67:J67"/>
    <mergeCell ref="E68:J68"/>
    <mergeCell ref="B71:E71"/>
    <mergeCell ref="G71:J71"/>
    <mergeCell ref="L71:O71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32"/>
  <sheetViews>
    <sheetView zoomScale="130" zoomScaleNormal="130" workbookViewId="0">
      <selection activeCell="H6" sqref="H6"/>
    </sheetView>
  </sheetViews>
  <sheetFormatPr defaultRowHeight="14.4" x14ac:dyDescent="0.3"/>
  <cols>
    <col min="1" max="1" width="38.77734375" bestFit="1" customWidth="1"/>
    <col min="2" max="2" width="5.21875" customWidth="1"/>
    <col min="3" max="12" width="6.21875" customWidth="1"/>
  </cols>
  <sheetData>
    <row r="1" spans="1:14" s="10" customFormat="1" x14ac:dyDescent="0.3">
      <c r="C1" s="10">
        <v>1</v>
      </c>
      <c r="D1" s="10">
        <v>2</v>
      </c>
      <c r="E1" s="10">
        <v>3</v>
      </c>
      <c r="F1" s="10">
        <v>4</v>
      </c>
      <c r="G1" s="10">
        <v>5</v>
      </c>
      <c r="H1" s="10">
        <v>6</v>
      </c>
      <c r="I1" s="10">
        <v>7</v>
      </c>
      <c r="J1" s="10">
        <v>8</v>
      </c>
      <c r="K1" s="10">
        <v>9</v>
      </c>
      <c r="L1" s="10">
        <v>10</v>
      </c>
      <c r="M1" s="10" t="s">
        <v>104</v>
      </c>
      <c r="N1" s="10" t="s">
        <v>105</v>
      </c>
    </row>
    <row r="2" spans="1:14" x14ac:dyDescent="0.3">
      <c r="A2" t="s">
        <v>102</v>
      </c>
      <c r="B2" s="3" t="s">
        <v>106</v>
      </c>
      <c r="C2">
        <f>'DAY 1'!$J8</f>
        <v>25</v>
      </c>
      <c r="D2">
        <f>'DAY 2'!$J7</f>
        <v>75</v>
      </c>
      <c r="E2">
        <f>'DAY 3'!$AH9</f>
        <v>45</v>
      </c>
      <c r="F2">
        <f>'DAY 4'!$X9</f>
        <v>55</v>
      </c>
      <c r="G2">
        <f>'DAY 6'!J7</f>
        <v>65</v>
      </c>
      <c r="H2" t="e">
        <f>'DAY 7'!#REF!</f>
        <v>#REF!</v>
      </c>
      <c r="I2">
        <f>'DAY 8'!$J10</f>
        <v>80</v>
      </c>
      <c r="J2">
        <f ca="1">'DAY 9'!$S11</f>
        <v>90</v>
      </c>
      <c r="K2">
        <f ca="1">'DAY 9'!$S11</f>
        <v>90</v>
      </c>
      <c r="L2">
        <f ca="1">'DAY 9'!$S11</f>
        <v>90</v>
      </c>
      <c r="M2" t="e">
        <f>SUM(C2:K2)</f>
        <v>#REF!</v>
      </c>
      <c r="N2" s="103" t="e">
        <f>M2/(110*9)</f>
        <v>#REF!</v>
      </c>
    </row>
    <row r="3" spans="1:14" x14ac:dyDescent="0.3">
      <c r="A3" t="s">
        <v>109</v>
      </c>
      <c r="B3" s="3" t="s">
        <v>107</v>
      </c>
      <c r="C3">
        <f>'DAY 1'!$J9</f>
        <v>35</v>
      </c>
      <c r="D3">
        <f>'DAY 2'!$J8</f>
        <v>0</v>
      </c>
      <c r="E3">
        <f>'DAY 3'!$AH10</f>
        <v>55</v>
      </c>
      <c r="F3">
        <f>'DAY 4'!$X10</f>
        <v>30</v>
      </c>
      <c r="G3">
        <f>'DAY 6'!J8</f>
        <v>0</v>
      </c>
      <c r="H3">
        <f>'DAY 7'!$J9</f>
        <v>10</v>
      </c>
      <c r="I3">
        <f>'DAY 8'!$J11</f>
        <v>10</v>
      </c>
      <c r="J3">
        <f ca="1">'DAY 9'!$S12</f>
        <v>15</v>
      </c>
      <c r="K3">
        <f ca="1">'DAY 9'!$S12</f>
        <v>15</v>
      </c>
      <c r="L3">
        <f ca="1">'DAY 9'!$S12</f>
        <v>15</v>
      </c>
      <c r="M3">
        <f t="shared" ref="M3:M4" ca="1" si="0">SUM(C3:K3)</f>
        <v>170</v>
      </c>
      <c r="N3" s="103">
        <f t="shared" ref="N3:N4" ca="1" si="1">M3/(110*9)</f>
        <v>0.17171717171717171</v>
      </c>
    </row>
    <row r="4" spans="1:14" x14ac:dyDescent="0.3">
      <c r="A4" t="s">
        <v>103</v>
      </c>
      <c r="B4" s="3" t="s">
        <v>108</v>
      </c>
      <c r="C4">
        <f>'DAY 1'!$J10</f>
        <v>40</v>
      </c>
      <c r="D4">
        <f>'DAY 2'!$J9</f>
        <v>35</v>
      </c>
      <c r="E4">
        <f>'DAY 3'!$AH11</f>
        <v>10</v>
      </c>
      <c r="F4">
        <f>'DAY 4'!$X11</f>
        <v>10</v>
      </c>
      <c r="G4">
        <f>'DAY 6'!J9</f>
        <v>45</v>
      </c>
      <c r="H4" t="e">
        <f>'DAY 7'!#REF!</f>
        <v>#REF!</v>
      </c>
      <c r="I4">
        <f>'DAY 8'!$J12</f>
        <v>10</v>
      </c>
      <c r="J4">
        <f ca="1">'DAY 9'!$S13</f>
        <v>5</v>
      </c>
      <c r="K4">
        <f ca="1">'DAY 9'!$S13</f>
        <v>5</v>
      </c>
      <c r="L4">
        <f ca="1">'DAY 9'!$S13</f>
        <v>5</v>
      </c>
      <c r="M4" t="e">
        <f t="shared" si="0"/>
        <v>#REF!</v>
      </c>
      <c r="N4" s="103" t="e">
        <f t="shared" si="1"/>
        <v>#REF!</v>
      </c>
    </row>
    <row r="7" spans="1:14" x14ac:dyDescent="0.3">
      <c r="C7" t="s">
        <v>111</v>
      </c>
    </row>
    <row r="32" spans="15:15" x14ac:dyDescent="0.3">
      <c r="O32" t="s">
        <v>110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DAY 1</vt:lpstr>
      <vt:lpstr>DAY 2</vt:lpstr>
      <vt:lpstr>DAY 3</vt:lpstr>
      <vt:lpstr>DAY 4</vt:lpstr>
      <vt:lpstr>DAY 5</vt:lpstr>
      <vt:lpstr>DAY 6</vt:lpstr>
      <vt:lpstr>DAY 7</vt:lpstr>
      <vt:lpstr>DAY 8</vt:lpstr>
      <vt:lpstr>DAY 9</vt:lpstr>
      <vt:lpstr>DAY 10</vt:lpstr>
      <vt:lpstr>old DAY 9</vt:lpstr>
      <vt:lpstr>old DAY 10</vt:lpstr>
      <vt:lpstr>Summary</vt:lpstr>
      <vt:lpstr>'DAY 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2024-07-08T20:21:50Z</dcterms:modified>
  <cp:category/>
  <cp:contentStatus/>
</cp:coreProperties>
</file>