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1E4442DB-809B-47F6-B40E-C1476E9C732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7" l="1"/>
  <c r="C12" i="7"/>
  <c r="B13" i="7"/>
  <c r="C13" i="7"/>
  <c r="C14" i="7" s="1"/>
  <c r="C15" i="7" s="1"/>
  <c r="B14" i="7"/>
  <c r="B15" i="7"/>
  <c r="B10" i="1"/>
  <c r="C10" i="1"/>
  <c r="B11" i="1"/>
  <c r="C11" i="1"/>
  <c r="B12" i="1"/>
  <c r="C12" i="1"/>
  <c r="M36" i="8"/>
  <c r="M35" i="8"/>
  <c r="M34" i="8"/>
  <c r="D40" i="8"/>
  <c r="D18" i="19"/>
  <c r="O13" i="8" l="1"/>
  <c r="O12" i="8"/>
  <c r="O11" i="8"/>
  <c r="N13" i="19"/>
  <c r="N12" i="19"/>
  <c r="N11" i="19"/>
  <c r="J10" i="11"/>
  <c r="J9" i="10"/>
  <c r="J8" i="10"/>
  <c r="J7" i="10"/>
  <c r="X10" i="9"/>
  <c r="X16" i="9"/>
  <c r="C14" i="9" l="1"/>
  <c r="C16" i="9" s="1"/>
  <c r="B14" i="9"/>
  <c r="B16" i="9" s="1"/>
  <c r="C10" i="9"/>
  <c r="B10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B9" i="10"/>
  <c r="B10" i="10" s="1"/>
  <c r="C9" i="10"/>
  <c r="C10" i="10" s="1"/>
  <c r="I61" i="19"/>
  <c r="D61" i="19"/>
  <c r="I40" i="19"/>
  <c r="D40" i="19"/>
  <c r="N38" i="19"/>
  <c r="N37" i="19"/>
  <c r="N36" i="19"/>
  <c r="C35" i="19"/>
  <c r="C36" i="19" s="1"/>
  <c r="C38" i="19" s="1"/>
  <c r="C39" i="19" s="1"/>
  <c r="B35" i="19"/>
  <c r="B36" i="19" s="1"/>
  <c r="B38" i="19" s="1"/>
  <c r="B39" i="19" s="1"/>
  <c r="H34" i="19"/>
  <c r="H35" i="19" s="1"/>
  <c r="G34" i="19"/>
  <c r="G35" i="19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B9" i="11"/>
  <c r="B10" i="11" s="1"/>
  <c r="C9" i="11"/>
  <c r="C10" i="11" s="1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9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1" i="11"/>
  <c r="C8" i="11"/>
  <c r="B8" i="11"/>
  <c r="D11" i="10"/>
  <c r="H2" i="13"/>
  <c r="C8" i="10"/>
  <c r="B8" i="10"/>
  <c r="D12" i="5"/>
  <c r="C8" i="5"/>
  <c r="C9" i="5" s="1"/>
  <c r="C10" i="5" s="1"/>
  <c r="C11" i="5" s="1"/>
  <c r="B8" i="5"/>
  <c r="B9" i="5" s="1"/>
  <c r="B10" i="5" s="1"/>
  <c r="B11" i="5" s="1"/>
  <c r="S17" i="9"/>
  <c r="N17" i="9"/>
  <c r="I17" i="9"/>
  <c r="D17" i="9"/>
  <c r="H14" i="9"/>
  <c r="G14" i="9"/>
  <c r="H10" i="9"/>
  <c r="G10" i="9"/>
  <c r="X21" i="3"/>
  <c r="S21" i="3"/>
  <c r="N21" i="3"/>
  <c r="I21" i="3"/>
  <c r="D21" i="3"/>
  <c r="C8" i="3"/>
  <c r="H11" i="3" s="1"/>
  <c r="H12" i="3" s="1"/>
  <c r="H13" i="3" s="1"/>
  <c r="B8" i="3"/>
  <c r="D16" i="7"/>
  <c r="C8" i="7"/>
  <c r="C9" i="7" s="1"/>
  <c r="B8" i="7"/>
  <c r="B9" i="7" s="1"/>
  <c r="B10" i="7" s="1"/>
  <c r="B11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8" i="7"/>
  <c r="J40" i="7"/>
  <c r="J39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31" i="7"/>
  <c r="C32" i="7" s="1"/>
  <c r="C33" i="7" s="1"/>
  <c r="C36" i="7" s="1"/>
  <c r="D48" i="7"/>
  <c r="B31" i="7"/>
  <c r="B32" i="7" s="1"/>
  <c r="B33" i="7" s="1"/>
  <c r="B36" i="7" s="1"/>
  <c r="B37" i="7" l="1"/>
  <c r="B40" i="7" s="1"/>
  <c r="B43" i="7" s="1"/>
  <c r="B46" i="7" s="1"/>
  <c r="B47" i="7" s="1"/>
  <c r="C37" i="7"/>
  <c r="C40" i="7" s="1"/>
  <c r="C43" i="7" s="1"/>
  <c r="C46" i="7" s="1"/>
  <c r="C47" i="7" s="1"/>
  <c r="I49" i="11"/>
  <c r="I48" i="11"/>
  <c r="I47" i="11"/>
  <c r="I44" i="10"/>
  <c r="I45" i="10"/>
  <c r="I46" i="10"/>
  <c r="I47" i="10"/>
  <c r="I45" i="5"/>
  <c r="I46" i="5"/>
  <c r="I47" i="5"/>
  <c r="J70" i="7"/>
  <c r="X49" i="9"/>
  <c r="X48" i="9"/>
  <c r="X47" i="9"/>
  <c r="S68" i="1"/>
  <c r="S67" i="1"/>
  <c r="S66" i="1"/>
  <c r="J72" i="7"/>
  <c r="J71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B45" i="11"/>
  <c r="C45" i="11"/>
  <c r="C44" i="11"/>
  <c r="B44" i="11"/>
  <c r="C41" i="10"/>
  <c r="C42" i="10" s="1"/>
  <c r="C43" i="10" s="1"/>
  <c r="C44" i="10" s="1"/>
  <c r="C45" i="10" s="1"/>
  <c r="B41" i="10"/>
  <c r="B42" i="10" s="1"/>
  <c r="B43" i="10" s="1"/>
  <c r="B44" i="10" s="1"/>
  <c r="B45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7" i="7"/>
  <c r="C68" i="7" s="1"/>
  <c r="C69" i="7" s="1"/>
  <c r="C72" i="7" s="1"/>
  <c r="C73" i="7" s="1"/>
  <c r="C76" i="7" s="1"/>
  <c r="C77" i="7" s="1"/>
  <c r="C78" i="7" s="1"/>
  <c r="B67" i="7"/>
  <c r="B68" i="7" s="1"/>
  <c r="B69" i="7" s="1"/>
  <c r="B72" i="7" s="1"/>
  <c r="B73" i="7" s="1"/>
  <c r="B76" i="7" s="1"/>
  <c r="B77" i="7" s="1"/>
  <c r="B78" i="7" s="1"/>
  <c r="K56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3" i="11"/>
  <c r="D46" i="11"/>
  <c r="D66" i="10"/>
  <c r="D46" i="10"/>
  <c r="D51" i="9"/>
  <c r="S73" i="9"/>
  <c r="N73" i="9"/>
  <c r="I73" i="9"/>
  <c r="D73" i="9"/>
  <c r="D46" i="5"/>
  <c r="D66" i="5"/>
  <c r="D104" i="1"/>
  <c r="I104" i="1"/>
  <c r="N104" i="1"/>
  <c r="D106" i="7" l="1"/>
  <c r="D79" i="7" l="1"/>
  <c r="B73" i="1"/>
  <c r="B74" i="1" s="1"/>
</calcChain>
</file>

<file path=xl/sharedStrings.xml><?xml version="1.0" encoding="utf-8"?>
<sst xmlns="http://schemas.openxmlformats.org/spreadsheetml/2006/main" count="1155" uniqueCount="177">
  <si>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</si>
  <si>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</si>
  <si>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</si>
  <si>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</si>
  <si>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</si>
  <si>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</si>
  <si>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</si>
  <si>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</si>
  <si>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</si>
  <si>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</si>
  <si>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</si>
  <si>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</si>
  <si>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</si>
  <si>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</si>
  <si>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</si>
  <si>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</si>
  <si>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</si>
  <si>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</si>
  <si>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</si>
  <si>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</si>
  <si>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</si>
  <si>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</si>
  <si>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</si>
  <si>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</si>
  <si>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</si>
  <si>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</si>
  <si>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</si>
  <si>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</si>
  <si>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</si>
  <si>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</si>
  <si>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</si>
  <si>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</si>
  <si>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</si>
  <si>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</si>
  <si>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</si>
  <si>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</si>
  <si>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</si>
  <si>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</si>
  <si>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</si>
  <si>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</si>
  <si>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</si>
  <si>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</si>
  <si>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</si>
  <si>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</si>
  <si>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</si>
  <si>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</si>
  <si>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</si>
  <si>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</si>
  <si>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</si>
  <si>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</si>
  <si>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</si>
  <si>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</si>
  <si>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</si>
  <si>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</si>
  <si>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</si>
  <si>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</si>
  <si>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</si>
  <si>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</si>
  <si>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</si>
  <si>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</si>
  <si>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</si>
  <si>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</si>
  <si>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</si>
  <si>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</si>
  <si>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</si>
  <si>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</si>
  <si>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</si>
  <si>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</si>
  <si>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</si>
  <si>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</si>
  <si>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</si>
  <si>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</si>
  <si>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</si>
  <si>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</si>
  <si>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</si>
  <si>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</si>
  <si>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</si>
  <si>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</si>
  <si>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</si>
  <si>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</si>
  <si>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</si>
  <si>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</si>
  <si>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</si>
  <si>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</si>
  <si>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</si>
  <si>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</si>
  <si>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</si>
  <si>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</si>
  <si>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</si>
  <si>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</si>
  <si>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</si>
  <si>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</si>
  <si>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</si>
  <si>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</si>
  <si>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</si>
  <si>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</si>
  <si>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</si>
  <si>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</si>
  <si>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</si>
  <si>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</si>
  <si>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</si>
  <si>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</si>
  <si>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</si>
  <si>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</si>
  <si>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</si>
  <si>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</si>
  <si>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</si>
  <si>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</si>
  <si>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</si>
  <si>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</si>
  <si>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</si>
  <si>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</si>
  <si>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</si>
  <si>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</si>
  <si>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</si>
  <si>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</si>
  <si>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</si>
  <si>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</si>
  <si>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</si>
  <si>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</si>
  <si>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</si>
  <si>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</si>
  <si>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</si>
  <si>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</si>
  <si>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</si>
  <si>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</si>
  <si>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</si>
  <si>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</si>
  <si>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</si>
  <si>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</si>
  <si>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</si>
  <si>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</si>
  <si>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</si>
  <si>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</si>
  <si>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</si>
  <si>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</si>
  <si>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</si>
  <si>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</si>
  <si>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Reflect on Project Plan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</si>
  <si>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</si>
  <si>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</si>
  <si>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</si>
  <si>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</si>
  <si>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</si>
  <si>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Team Building Activity Intro</t>
  </si>
  <si>
    <t>F24</t>
  </si>
  <si>
    <t>Concept Generation</t>
  </si>
  <si>
    <t>Client Meeting #2</t>
  </si>
  <si>
    <t>Risk Management</t>
  </si>
  <si>
    <t>Client Meeting #1 Intro</t>
  </si>
  <si>
    <t>Team Standard Agreement Intro</t>
  </si>
  <si>
    <t>Group Ideation Process Intro</t>
  </si>
  <si>
    <t>System Design Intro</t>
  </si>
  <si>
    <t>Safety Training Intro</t>
  </si>
  <si>
    <t>Update Client Needs &amp; Reqs</t>
  </si>
  <si>
    <t>A + B - Client Meeting</t>
  </si>
  <si>
    <t>C + D - continuing project</t>
  </si>
  <si>
    <t>E + F - new project</t>
  </si>
  <si>
    <t>Project Work - 
Revisit Concept Generation against N&amp;R
Evaluate Concept Feasibility</t>
  </si>
  <si>
    <t>15 min CE meeting with Team</t>
  </si>
  <si>
    <t>Project Work - 
Concept Selection</t>
  </si>
  <si>
    <t>Project Work - 
Update Needs &amp; Reqs as needed
Update Concept Generation as needed</t>
  </si>
  <si>
    <t>ADD third track for NO client meeting -&gt; PE review of Project Plan &amp; System Design</t>
  </si>
  <si>
    <t>Project Work - Needs &amp; Reqs and Benchmarking</t>
  </si>
  <si>
    <t xml:space="preserve">Research on Existing Technology </t>
  </si>
  <si>
    <t>Develop System Design</t>
  </si>
  <si>
    <t>PE will inform team of order</t>
  </si>
  <si>
    <t>balance 
of time</t>
  </si>
  <si>
    <t>Project Work - 
Update Milestones &amp; Tasks as needed
Update N&amp;R as needed</t>
  </si>
  <si>
    <t>Engineering Tools &amp; Methods Intro</t>
  </si>
  <si>
    <t>Design Lab Expectations</t>
  </si>
  <si>
    <t>ENGINEERING DESIGN PROCESS review</t>
  </si>
  <si>
    <t>Project Planning Intro</t>
  </si>
  <si>
    <t>Customer Needs &amp; Engineering Requirements Introduction</t>
  </si>
  <si>
    <t>Project Description Review (15) 
Generate Project Needs (15)</t>
  </si>
  <si>
    <t>CE Introduction(10)
PE Introduction (15)</t>
  </si>
  <si>
    <t>Schedule Intro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</si>
</sst>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5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vertical="center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2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80</c:v>
                </c:pt>
                <c:pt idx="5">
                  <c:v>0</c:v>
                </c:pt>
                <c:pt idx="6">
                  <c:v>90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60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10</c:v>
                </c:pt>
                <c:pt idx="5">
                  <c:v>15</c:v>
                </c:pt>
                <c:pt idx="6">
                  <c:v>10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70</xdr:row>
      <xdr:rowOff>152400</xdr:rowOff>
    </xdr:from>
    <xdr:to>
      <xdr:col>5</xdr:col>
      <xdr:colOff>209567</xdr:colOff>
      <xdr:row>72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81</xdr:row>
      <xdr:rowOff>167640</xdr:rowOff>
    </xdr:from>
    <xdr:to>
      <xdr:col>3</xdr:col>
      <xdr:colOff>17</xdr:colOff>
      <xdr:row>83</xdr:row>
      <xdr:rowOff>53363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98</xdr:row>
      <xdr:rowOff>152400</xdr:rowOff>
    </xdr:from>
    <xdr:to>
      <xdr:col>5</xdr:col>
      <xdr:colOff>209567</xdr:colOff>
      <xdr:row>100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108</xdr:row>
      <xdr:rowOff>167640</xdr:rowOff>
    </xdr:from>
    <xdr:to>
      <xdr:col>3</xdr:col>
      <xdr:colOff>17</xdr:colOff>
      <xdr:row>110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66</xdr:row>
      <xdr:rowOff>104879</xdr:rowOff>
    </xdr:from>
    <xdr:to>
      <xdr:col>14</xdr:col>
      <xdr:colOff>77639</xdr:colOff>
      <xdr:row>67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68</xdr:row>
      <xdr:rowOff>914</xdr:rowOff>
    </xdr:from>
    <xdr:to>
      <xdr:col>14</xdr:col>
      <xdr:colOff>78200</xdr:colOff>
      <xdr:row>68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65</xdr:row>
      <xdr:rowOff>0</xdr:rowOff>
    </xdr:from>
    <xdr:to>
      <xdr:col>14</xdr:col>
      <xdr:colOff>80808</xdr:colOff>
      <xdr:row>65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67</xdr:row>
      <xdr:rowOff>74399</xdr:rowOff>
    </xdr:from>
    <xdr:to>
      <xdr:col>14</xdr:col>
      <xdr:colOff>230039</xdr:colOff>
      <xdr:row>67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68</xdr:row>
      <xdr:rowOff>153314</xdr:rowOff>
    </xdr:from>
    <xdr:to>
      <xdr:col>14</xdr:col>
      <xdr:colOff>230600</xdr:colOff>
      <xdr:row>69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65</xdr:row>
      <xdr:rowOff>152400</xdr:rowOff>
    </xdr:from>
    <xdr:to>
      <xdr:col>14</xdr:col>
      <xdr:colOff>233208</xdr:colOff>
      <xdr:row>66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68</xdr:row>
      <xdr:rowOff>43919</xdr:rowOff>
    </xdr:from>
    <xdr:to>
      <xdr:col>14</xdr:col>
      <xdr:colOff>382439</xdr:colOff>
      <xdr:row>68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69</xdr:row>
      <xdr:rowOff>122834</xdr:rowOff>
    </xdr:from>
    <xdr:to>
      <xdr:col>14</xdr:col>
      <xdr:colOff>383000</xdr:colOff>
      <xdr:row>70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66</xdr:row>
      <xdr:rowOff>121920</xdr:rowOff>
    </xdr:from>
    <xdr:to>
      <xdr:col>14</xdr:col>
      <xdr:colOff>385608</xdr:colOff>
      <xdr:row>67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69</xdr:row>
      <xdr:rowOff>13439</xdr:rowOff>
    </xdr:from>
    <xdr:to>
      <xdr:col>14</xdr:col>
      <xdr:colOff>534839</xdr:colOff>
      <xdr:row>69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70</xdr:row>
      <xdr:rowOff>92354</xdr:rowOff>
    </xdr:from>
    <xdr:to>
      <xdr:col>14</xdr:col>
      <xdr:colOff>535400</xdr:colOff>
      <xdr:row>70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67</xdr:row>
      <xdr:rowOff>91440</xdr:rowOff>
    </xdr:from>
    <xdr:to>
      <xdr:col>14</xdr:col>
      <xdr:colOff>538008</xdr:colOff>
      <xdr:row>67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69</xdr:row>
      <xdr:rowOff>165839</xdr:rowOff>
    </xdr:from>
    <xdr:to>
      <xdr:col>15</xdr:col>
      <xdr:colOff>77639</xdr:colOff>
      <xdr:row>70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71</xdr:row>
      <xdr:rowOff>61874</xdr:rowOff>
    </xdr:from>
    <xdr:to>
      <xdr:col>15</xdr:col>
      <xdr:colOff>78200</xdr:colOff>
      <xdr:row>71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68</xdr:row>
      <xdr:rowOff>60960</xdr:rowOff>
    </xdr:from>
    <xdr:to>
      <xdr:col>15</xdr:col>
      <xdr:colOff>80808</xdr:colOff>
      <xdr:row>68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70</xdr:row>
      <xdr:rowOff>135359</xdr:rowOff>
    </xdr:from>
    <xdr:to>
      <xdr:col>15</xdr:col>
      <xdr:colOff>230039</xdr:colOff>
      <xdr:row>71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72</xdr:row>
      <xdr:rowOff>31394</xdr:rowOff>
    </xdr:from>
    <xdr:to>
      <xdr:col>15</xdr:col>
      <xdr:colOff>230600</xdr:colOff>
      <xdr:row>72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69</xdr:row>
      <xdr:rowOff>30480</xdr:rowOff>
    </xdr:from>
    <xdr:to>
      <xdr:col>15</xdr:col>
      <xdr:colOff>233208</xdr:colOff>
      <xdr:row>69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71</xdr:row>
      <xdr:rowOff>104879</xdr:rowOff>
    </xdr:from>
    <xdr:to>
      <xdr:col>15</xdr:col>
      <xdr:colOff>382439</xdr:colOff>
      <xdr:row>72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73</xdr:row>
      <xdr:rowOff>914</xdr:rowOff>
    </xdr:from>
    <xdr:to>
      <xdr:col>15</xdr:col>
      <xdr:colOff>383000</xdr:colOff>
      <xdr:row>73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70</xdr:row>
      <xdr:rowOff>0</xdr:rowOff>
    </xdr:from>
    <xdr:to>
      <xdr:col>15</xdr:col>
      <xdr:colOff>385608</xdr:colOff>
      <xdr:row>70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68</xdr:row>
      <xdr:rowOff>36299</xdr:rowOff>
    </xdr:from>
    <xdr:to>
      <xdr:col>3</xdr:col>
      <xdr:colOff>828489</xdr:colOff>
      <xdr:row>68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65</xdr:row>
      <xdr:rowOff>54254</xdr:rowOff>
    </xdr:from>
    <xdr:to>
      <xdr:col>3</xdr:col>
      <xdr:colOff>828770</xdr:colOff>
      <xdr:row>65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71</xdr:row>
      <xdr:rowOff>60960</xdr:rowOff>
    </xdr:from>
    <xdr:to>
      <xdr:col>3</xdr:col>
      <xdr:colOff>825829</xdr:colOff>
      <xdr:row>71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61874</xdr:rowOff>
    </xdr:from>
    <xdr:to>
      <xdr:col>3</xdr:col>
      <xdr:colOff>828770</xdr:colOff>
      <xdr:row>66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72</xdr:row>
      <xdr:rowOff>50995</xdr:rowOff>
    </xdr:from>
    <xdr:to>
      <xdr:col>3</xdr:col>
      <xdr:colOff>825829</xdr:colOff>
      <xdr:row>72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60702</xdr:rowOff>
    </xdr:from>
    <xdr:to>
      <xdr:col>3</xdr:col>
      <xdr:colOff>828770</xdr:colOff>
      <xdr:row>67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70</xdr:row>
      <xdr:rowOff>121920</xdr:rowOff>
    </xdr:from>
    <xdr:to>
      <xdr:col>11</xdr:col>
      <xdr:colOff>385608</xdr:colOff>
      <xdr:row>71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73</xdr:row>
      <xdr:rowOff>13439</xdr:rowOff>
    </xdr:from>
    <xdr:to>
      <xdr:col>11</xdr:col>
      <xdr:colOff>534839</xdr:colOff>
      <xdr:row>73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54254</xdr:rowOff>
    </xdr:from>
    <xdr:to>
      <xdr:col>3</xdr:col>
      <xdr:colOff>828770</xdr:colOff>
      <xdr:row>77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71</xdr:row>
      <xdr:rowOff>91440</xdr:rowOff>
    </xdr:from>
    <xdr:to>
      <xdr:col>11</xdr:col>
      <xdr:colOff>538008</xdr:colOff>
      <xdr:row>71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73</xdr:row>
      <xdr:rowOff>165839</xdr:rowOff>
    </xdr:from>
    <xdr:to>
      <xdr:col>12</xdr:col>
      <xdr:colOff>77639</xdr:colOff>
      <xdr:row>74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76</xdr:row>
      <xdr:rowOff>56598</xdr:rowOff>
    </xdr:from>
    <xdr:to>
      <xdr:col>3</xdr:col>
      <xdr:colOff>828770</xdr:colOff>
      <xdr:row>76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72</xdr:row>
      <xdr:rowOff>60960</xdr:rowOff>
    </xdr:from>
    <xdr:to>
      <xdr:col>12</xdr:col>
      <xdr:colOff>80808</xdr:colOff>
      <xdr:row>72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74</xdr:row>
      <xdr:rowOff>135359</xdr:rowOff>
    </xdr:from>
    <xdr:to>
      <xdr:col>12</xdr:col>
      <xdr:colOff>230039</xdr:colOff>
      <xdr:row>75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75</xdr:row>
      <xdr:rowOff>54254</xdr:rowOff>
    </xdr:from>
    <xdr:to>
      <xdr:col>3</xdr:col>
      <xdr:colOff>828770</xdr:colOff>
      <xdr:row>75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73</xdr:row>
      <xdr:rowOff>30480</xdr:rowOff>
    </xdr:from>
    <xdr:to>
      <xdr:col>12</xdr:col>
      <xdr:colOff>233208</xdr:colOff>
      <xdr:row>73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75</xdr:row>
      <xdr:rowOff>104879</xdr:rowOff>
    </xdr:from>
    <xdr:to>
      <xdr:col>12</xdr:col>
      <xdr:colOff>382439</xdr:colOff>
      <xdr:row>76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77</xdr:row>
      <xdr:rowOff>914</xdr:rowOff>
    </xdr:from>
    <xdr:to>
      <xdr:col>12</xdr:col>
      <xdr:colOff>383000</xdr:colOff>
      <xdr:row>77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74</xdr:row>
      <xdr:rowOff>0</xdr:rowOff>
    </xdr:from>
    <xdr:to>
      <xdr:col>12</xdr:col>
      <xdr:colOff>385608</xdr:colOff>
      <xdr:row>74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42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50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35</xdr:row>
      <xdr:rowOff>42303</xdr:rowOff>
    </xdr:from>
    <xdr:to>
      <xdr:col>3</xdr:col>
      <xdr:colOff>813515</xdr:colOff>
      <xdr:row>35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29</xdr:row>
      <xdr:rowOff>0</xdr:rowOff>
    </xdr:from>
    <xdr:to>
      <xdr:col>14</xdr:col>
      <xdr:colOff>80808</xdr:colOff>
      <xdr:row>29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36</xdr:row>
      <xdr:rowOff>59390</xdr:rowOff>
    </xdr:from>
    <xdr:to>
      <xdr:col>3</xdr:col>
      <xdr:colOff>813515</xdr:colOff>
      <xdr:row>36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37</xdr:row>
      <xdr:rowOff>0</xdr:rowOff>
    </xdr:from>
    <xdr:to>
      <xdr:col>14</xdr:col>
      <xdr:colOff>230600</xdr:colOff>
      <xdr:row>37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29</xdr:row>
      <xdr:rowOff>152400</xdr:rowOff>
    </xdr:from>
    <xdr:to>
      <xdr:col>14</xdr:col>
      <xdr:colOff>233208</xdr:colOff>
      <xdr:row>30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37</xdr:row>
      <xdr:rowOff>122834</xdr:rowOff>
    </xdr:from>
    <xdr:to>
      <xdr:col>14</xdr:col>
      <xdr:colOff>383000</xdr:colOff>
      <xdr:row>38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30</xdr:row>
      <xdr:rowOff>121920</xdr:rowOff>
    </xdr:from>
    <xdr:to>
      <xdr:col>14</xdr:col>
      <xdr:colOff>385608</xdr:colOff>
      <xdr:row>31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32</xdr:row>
      <xdr:rowOff>51539</xdr:rowOff>
    </xdr:from>
    <xdr:to>
      <xdr:col>3</xdr:col>
      <xdr:colOff>813515</xdr:colOff>
      <xdr:row>32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38</xdr:row>
      <xdr:rowOff>92354</xdr:rowOff>
    </xdr:from>
    <xdr:to>
      <xdr:col>14</xdr:col>
      <xdr:colOff>535400</xdr:colOff>
      <xdr:row>38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31</xdr:row>
      <xdr:rowOff>91440</xdr:rowOff>
    </xdr:from>
    <xdr:to>
      <xdr:col>14</xdr:col>
      <xdr:colOff>538008</xdr:colOff>
      <xdr:row>31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42</xdr:row>
      <xdr:rowOff>59621</xdr:rowOff>
    </xdr:from>
    <xdr:to>
      <xdr:col>3</xdr:col>
      <xdr:colOff>813515</xdr:colOff>
      <xdr:row>42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39</xdr:row>
      <xdr:rowOff>61874</xdr:rowOff>
    </xdr:from>
    <xdr:to>
      <xdr:col>15</xdr:col>
      <xdr:colOff>78200</xdr:colOff>
      <xdr:row>39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38</xdr:row>
      <xdr:rowOff>135359</xdr:rowOff>
    </xdr:from>
    <xdr:to>
      <xdr:col>15</xdr:col>
      <xdr:colOff>230039</xdr:colOff>
      <xdr:row>39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42</xdr:row>
      <xdr:rowOff>31394</xdr:rowOff>
    </xdr:from>
    <xdr:to>
      <xdr:col>15</xdr:col>
      <xdr:colOff>230600</xdr:colOff>
      <xdr:row>42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37</xdr:row>
      <xdr:rowOff>30480</xdr:rowOff>
    </xdr:from>
    <xdr:to>
      <xdr:col>15</xdr:col>
      <xdr:colOff>233208</xdr:colOff>
      <xdr:row>37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43</xdr:row>
      <xdr:rowOff>914</xdr:rowOff>
    </xdr:from>
    <xdr:to>
      <xdr:col>15</xdr:col>
      <xdr:colOff>383000</xdr:colOff>
      <xdr:row>43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38</xdr:row>
      <xdr:rowOff>0</xdr:rowOff>
    </xdr:from>
    <xdr:to>
      <xdr:col>15</xdr:col>
      <xdr:colOff>385608</xdr:colOff>
      <xdr:row>38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29</xdr:row>
      <xdr:rowOff>54254</xdr:rowOff>
    </xdr:from>
    <xdr:to>
      <xdr:col>3</xdr:col>
      <xdr:colOff>813176</xdr:colOff>
      <xdr:row>29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30</xdr:row>
      <xdr:rowOff>61874</xdr:rowOff>
    </xdr:from>
    <xdr:to>
      <xdr:col>3</xdr:col>
      <xdr:colOff>813796</xdr:colOff>
      <xdr:row>30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246575</xdr:rowOff>
    </xdr:from>
    <xdr:to>
      <xdr:col>3</xdr:col>
      <xdr:colOff>810855</xdr:colOff>
      <xdr:row>42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60702</xdr:rowOff>
    </xdr:from>
    <xdr:to>
      <xdr:col>3</xdr:col>
      <xdr:colOff>813796</xdr:colOff>
      <xdr:row>31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38</xdr:row>
      <xdr:rowOff>121920</xdr:rowOff>
    </xdr:from>
    <xdr:to>
      <xdr:col>11</xdr:col>
      <xdr:colOff>385608</xdr:colOff>
      <xdr:row>39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13439</xdr:rowOff>
    </xdr:from>
    <xdr:to>
      <xdr:col>11</xdr:col>
      <xdr:colOff>534839</xdr:colOff>
      <xdr:row>43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42</xdr:row>
      <xdr:rowOff>423949</xdr:rowOff>
    </xdr:from>
    <xdr:to>
      <xdr:col>3</xdr:col>
      <xdr:colOff>810855</xdr:colOff>
      <xdr:row>42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165839</xdr:rowOff>
    </xdr:from>
    <xdr:to>
      <xdr:col>12</xdr:col>
      <xdr:colOff>77639</xdr:colOff>
      <xdr:row>44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46</xdr:row>
      <xdr:rowOff>56598</xdr:rowOff>
    </xdr:from>
    <xdr:to>
      <xdr:col>3</xdr:col>
      <xdr:colOff>813796</xdr:colOff>
      <xdr:row>46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60960</xdr:rowOff>
    </xdr:from>
    <xdr:to>
      <xdr:col>12</xdr:col>
      <xdr:colOff>80808</xdr:colOff>
      <xdr:row>42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135359</xdr:rowOff>
    </xdr:from>
    <xdr:to>
      <xdr:col>12</xdr:col>
      <xdr:colOff>230039</xdr:colOff>
      <xdr:row>45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45</xdr:row>
      <xdr:rowOff>54254</xdr:rowOff>
    </xdr:from>
    <xdr:to>
      <xdr:col>3</xdr:col>
      <xdr:colOff>813796</xdr:colOff>
      <xdr:row>45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30480</xdr:rowOff>
    </xdr:from>
    <xdr:to>
      <xdr:col>12</xdr:col>
      <xdr:colOff>233208</xdr:colOff>
      <xdr:row>43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45</xdr:row>
      <xdr:rowOff>104879</xdr:rowOff>
    </xdr:from>
    <xdr:to>
      <xdr:col>12</xdr:col>
      <xdr:colOff>382439</xdr:colOff>
      <xdr:row>46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0</xdr:rowOff>
    </xdr:from>
    <xdr:to>
      <xdr:col>12</xdr:col>
      <xdr:colOff>385608</xdr:colOff>
      <xdr:row>44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53082</xdr:rowOff>
    </xdr:from>
    <xdr:to>
      <xdr:col>3</xdr:col>
      <xdr:colOff>828770</xdr:colOff>
      <xdr:row>63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43738</xdr:rowOff>
    </xdr:from>
    <xdr:to>
      <xdr:col>3</xdr:col>
      <xdr:colOff>810855</xdr:colOff>
      <xdr:row>39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29</xdr:row>
      <xdr:rowOff>68109</xdr:rowOff>
    </xdr:from>
    <xdr:to>
      <xdr:col>3</xdr:col>
      <xdr:colOff>813796</xdr:colOff>
      <xdr:row>29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30</xdr:row>
      <xdr:rowOff>75729</xdr:rowOff>
    </xdr:from>
    <xdr:to>
      <xdr:col>3</xdr:col>
      <xdr:colOff>813176</xdr:colOff>
      <xdr:row>30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18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14</xdr:row>
      <xdr:rowOff>56598</xdr:rowOff>
    </xdr:from>
    <xdr:to>
      <xdr:col>3</xdr:col>
      <xdr:colOff>813796</xdr:colOff>
      <xdr:row>14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13</xdr:row>
      <xdr:rowOff>54254</xdr:rowOff>
    </xdr:from>
    <xdr:to>
      <xdr:col>3</xdr:col>
      <xdr:colOff>813796</xdr:colOff>
      <xdr:row>13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722023</xdr:colOff>
      <xdr:row>10</xdr:row>
      <xdr:rowOff>149444</xdr:rowOff>
    </xdr:from>
    <xdr:to>
      <xdr:col>3</xdr:col>
      <xdr:colOff>799661</xdr:colOff>
      <xdr:row>10</xdr:row>
      <xdr:rowOff>230155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32168" y="195053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14</xdr:row>
      <xdr:rowOff>20878</xdr:rowOff>
    </xdr:from>
    <xdr:to>
      <xdr:col>10</xdr:col>
      <xdr:colOff>346035</xdr:colOff>
      <xdr:row>14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14</xdr:row>
      <xdr:rowOff>21290</xdr:rowOff>
    </xdr:from>
    <xdr:to>
      <xdr:col>10</xdr:col>
      <xdr:colOff>676355</xdr:colOff>
      <xdr:row>14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39</xdr:row>
      <xdr:rowOff>151409</xdr:rowOff>
    </xdr:from>
    <xdr:to>
      <xdr:col>3</xdr:col>
      <xdr:colOff>809366</xdr:colOff>
      <xdr:row>40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40</xdr:row>
      <xdr:rowOff>120929</xdr:rowOff>
    </xdr:from>
    <xdr:to>
      <xdr:col>3</xdr:col>
      <xdr:colOff>961766</xdr:colOff>
      <xdr:row>41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14</xdr:row>
      <xdr:rowOff>46634</xdr:rowOff>
    </xdr:from>
    <xdr:to>
      <xdr:col>10</xdr:col>
      <xdr:colOff>942716</xdr:colOff>
      <xdr:row>14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743497</xdr:colOff>
      <xdr:row>12</xdr:row>
      <xdr:rowOff>59390</xdr:rowOff>
    </xdr:from>
    <xdr:to>
      <xdr:col>3</xdr:col>
      <xdr:colOff>821135</xdr:colOff>
      <xdr:row>12</xdr:row>
      <xdr:rowOff>140101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D1DDE20-8ABB-4112-8A7C-D2B64F9D72F8}"/>
            </a:ext>
          </a:extLst>
        </xdr:cNvPr>
        <xdr:cNvSpPr/>
      </xdr:nvSpPr>
      <xdr:spPr>
        <a:xfrm>
          <a:off x="2252257" y="243683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750216</xdr:colOff>
      <xdr:row>11</xdr:row>
      <xdr:rowOff>69494</xdr:rowOff>
    </xdr:from>
    <xdr:to>
      <xdr:col>3</xdr:col>
      <xdr:colOff>828416</xdr:colOff>
      <xdr:row>11</xdr:row>
      <xdr:rowOff>141927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64A8B56-B10E-4A6F-A868-747D9C289BF0}"/>
            </a:ext>
          </a:extLst>
        </xdr:cNvPr>
        <xdr:cNvSpPr/>
      </xdr:nvSpPr>
      <xdr:spPr>
        <a:xfrm>
          <a:off x="2258976" y="2264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32</xdr:row>
      <xdr:rowOff>104879</xdr:rowOff>
    </xdr:from>
    <xdr:to>
      <xdr:col>16</xdr:col>
      <xdr:colOff>77639</xdr:colOff>
      <xdr:row>33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38</xdr:row>
      <xdr:rowOff>56794</xdr:rowOff>
    </xdr:from>
    <xdr:to>
      <xdr:col>3</xdr:col>
      <xdr:colOff>820549</xdr:colOff>
      <xdr:row>38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37</xdr:row>
      <xdr:rowOff>60960</xdr:rowOff>
    </xdr:from>
    <xdr:to>
      <xdr:col>3</xdr:col>
      <xdr:colOff>817608</xdr:colOff>
      <xdr:row>37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33</xdr:row>
      <xdr:rowOff>74399</xdr:rowOff>
    </xdr:from>
    <xdr:to>
      <xdr:col>16</xdr:col>
      <xdr:colOff>230039</xdr:colOff>
      <xdr:row>33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34</xdr:row>
      <xdr:rowOff>153314</xdr:rowOff>
    </xdr:from>
    <xdr:to>
      <xdr:col>16</xdr:col>
      <xdr:colOff>230600</xdr:colOff>
      <xdr:row>35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34</xdr:row>
      <xdr:rowOff>152400</xdr:rowOff>
    </xdr:from>
    <xdr:to>
      <xdr:col>8</xdr:col>
      <xdr:colOff>825028</xdr:colOff>
      <xdr:row>35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34</xdr:row>
      <xdr:rowOff>43919</xdr:rowOff>
    </xdr:from>
    <xdr:to>
      <xdr:col>16</xdr:col>
      <xdr:colOff>382439</xdr:colOff>
      <xdr:row>34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35</xdr:row>
      <xdr:rowOff>122834</xdr:rowOff>
    </xdr:from>
    <xdr:to>
      <xdr:col>16</xdr:col>
      <xdr:colOff>383000</xdr:colOff>
      <xdr:row>36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32</xdr:row>
      <xdr:rowOff>160020</xdr:rowOff>
    </xdr:from>
    <xdr:to>
      <xdr:col>3</xdr:col>
      <xdr:colOff>817608</xdr:colOff>
      <xdr:row>33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35</xdr:row>
      <xdr:rowOff>13439</xdr:rowOff>
    </xdr:from>
    <xdr:to>
      <xdr:col>16</xdr:col>
      <xdr:colOff>534839</xdr:colOff>
      <xdr:row>35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36</xdr:row>
      <xdr:rowOff>92354</xdr:rowOff>
    </xdr:from>
    <xdr:to>
      <xdr:col>16</xdr:col>
      <xdr:colOff>535400</xdr:colOff>
      <xdr:row>36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35</xdr:row>
      <xdr:rowOff>165839</xdr:rowOff>
    </xdr:from>
    <xdr:to>
      <xdr:col>17</xdr:col>
      <xdr:colOff>77639</xdr:colOff>
      <xdr:row>36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37</xdr:row>
      <xdr:rowOff>61874</xdr:rowOff>
    </xdr:from>
    <xdr:to>
      <xdr:col>17</xdr:col>
      <xdr:colOff>78200</xdr:colOff>
      <xdr:row>37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60960</xdr:rowOff>
    </xdr:from>
    <xdr:to>
      <xdr:col>3</xdr:col>
      <xdr:colOff>817608</xdr:colOff>
      <xdr:row>35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36</xdr:row>
      <xdr:rowOff>135359</xdr:rowOff>
    </xdr:from>
    <xdr:to>
      <xdr:col>17</xdr:col>
      <xdr:colOff>230039</xdr:colOff>
      <xdr:row>37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38</xdr:row>
      <xdr:rowOff>31394</xdr:rowOff>
    </xdr:from>
    <xdr:to>
      <xdr:col>17</xdr:col>
      <xdr:colOff>230600</xdr:colOff>
      <xdr:row>38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33</xdr:row>
      <xdr:rowOff>64770</xdr:rowOff>
    </xdr:from>
    <xdr:to>
      <xdr:col>8</xdr:col>
      <xdr:colOff>825028</xdr:colOff>
      <xdr:row>33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37</xdr:row>
      <xdr:rowOff>104879</xdr:rowOff>
    </xdr:from>
    <xdr:to>
      <xdr:col>17</xdr:col>
      <xdr:colOff>382439</xdr:colOff>
      <xdr:row>38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39</xdr:row>
      <xdr:rowOff>914</xdr:rowOff>
    </xdr:from>
    <xdr:to>
      <xdr:col>17</xdr:col>
      <xdr:colOff>383000</xdr:colOff>
      <xdr:row>40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32</xdr:row>
      <xdr:rowOff>58420</xdr:rowOff>
    </xdr:from>
    <xdr:to>
      <xdr:col>8</xdr:col>
      <xdr:colOff>825028</xdr:colOff>
      <xdr:row>32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12</xdr:row>
      <xdr:rowOff>147320</xdr:rowOff>
    </xdr:from>
    <xdr:to>
      <xdr:col>3</xdr:col>
      <xdr:colOff>817608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54050" y="2334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13</xdr:row>
      <xdr:rowOff>55033</xdr:rowOff>
    </xdr:from>
    <xdr:to>
      <xdr:col>3</xdr:col>
      <xdr:colOff>817608</xdr:colOff>
      <xdr:row>13</xdr:row>
      <xdr:rowOff>134963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12057180" y="5669068"/>
          <a:ext cx="3738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735765</xdr:colOff>
      <xdr:row>14</xdr:row>
      <xdr:rowOff>229235</xdr:rowOff>
    </xdr:from>
    <xdr:to>
      <xdr:col>3</xdr:col>
      <xdr:colOff>817608</xdr:colOff>
      <xdr:row>14</xdr:row>
      <xdr:rowOff>307260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40715" y="312483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15</xdr:row>
      <xdr:rowOff>40784</xdr:rowOff>
    </xdr:from>
    <xdr:to>
      <xdr:col>3</xdr:col>
      <xdr:colOff>820249</xdr:colOff>
      <xdr:row>15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13</xdr:row>
      <xdr:rowOff>135358</xdr:rowOff>
    </xdr:from>
    <xdr:to>
      <xdr:col>3</xdr:col>
      <xdr:colOff>837001</xdr:colOff>
      <xdr:row>13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9</xdr:row>
      <xdr:rowOff>142240</xdr:rowOff>
    </xdr:from>
    <xdr:to>
      <xdr:col>8</xdr:col>
      <xdr:colOff>800475</xdr:colOff>
      <xdr:row>9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12</xdr:row>
      <xdr:rowOff>177800</xdr:rowOff>
    </xdr:from>
    <xdr:to>
      <xdr:col>8</xdr:col>
      <xdr:colOff>822488</xdr:colOff>
      <xdr:row>12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147320</xdr:rowOff>
    </xdr:from>
    <xdr:to>
      <xdr:col>8</xdr:col>
      <xdr:colOff>822488</xdr:colOff>
      <xdr:row>13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8</xdr:row>
      <xdr:rowOff>177800</xdr:rowOff>
    </xdr:from>
    <xdr:to>
      <xdr:col>3</xdr:col>
      <xdr:colOff>814238</xdr:colOff>
      <xdr:row>8</xdr:row>
      <xdr:rowOff>258511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676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12</xdr:row>
      <xdr:rowOff>143933</xdr:rowOff>
    </xdr:from>
    <xdr:to>
      <xdr:col>3</xdr:col>
      <xdr:colOff>834341</xdr:colOff>
      <xdr:row>12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8</xdr:row>
      <xdr:rowOff>169333</xdr:rowOff>
    </xdr:from>
    <xdr:to>
      <xdr:col>8</xdr:col>
      <xdr:colOff>788621</xdr:colOff>
      <xdr:row>8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747019</xdr:colOff>
      <xdr:row>9</xdr:row>
      <xdr:rowOff>268605</xdr:rowOff>
    </xdr:from>
    <xdr:to>
      <xdr:col>3</xdr:col>
      <xdr:colOff>819337</xdr:colOff>
      <xdr:row>9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74219" y="192595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753369</xdr:colOff>
      <xdr:row>8</xdr:row>
      <xdr:rowOff>59055</xdr:rowOff>
    </xdr:from>
    <xdr:to>
      <xdr:col>3</xdr:col>
      <xdr:colOff>825687</xdr:colOff>
      <xdr:row>8</xdr:row>
      <xdr:rowOff>138985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3148E29-4AFE-4917-A62C-39F532B064CF}"/>
            </a:ext>
          </a:extLst>
        </xdr:cNvPr>
        <xdr:cNvSpPr/>
      </xdr:nvSpPr>
      <xdr:spPr>
        <a:xfrm>
          <a:off x="2480569" y="153225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749300</xdr:colOff>
      <xdr:row>7</xdr:row>
      <xdr:rowOff>44450</xdr:rowOff>
    </xdr:from>
    <xdr:to>
      <xdr:col>3</xdr:col>
      <xdr:colOff>826938</xdr:colOff>
      <xdr:row>7</xdr:row>
      <xdr:rowOff>125161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93724A96-1709-4418-AF48-25B9354B360E}"/>
            </a:ext>
          </a:extLst>
        </xdr:cNvPr>
        <xdr:cNvSpPr/>
      </xdr:nvSpPr>
      <xdr:spPr>
        <a:xfrm>
          <a:off x="2476500" y="13335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46</xdr:row>
      <xdr:rowOff>160020</xdr:rowOff>
    </xdr:from>
    <xdr:to>
      <xdr:col>1</xdr:col>
      <xdr:colOff>38117</xdr:colOff>
      <xdr:row>48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40</xdr:row>
      <xdr:rowOff>167640</xdr:rowOff>
    </xdr:from>
    <xdr:to>
      <xdr:col>5</xdr:col>
      <xdr:colOff>285767</xdr:colOff>
      <xdr:row>40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66</xdr:row>
      <xdr:rowOff>160020</xdr:rowOff>
    </xdr:from>
    <xdr:to>
      <xdr:col>1</xdr:col>
      <xdr:colOff>38117</xdr:colOff>
      <xdr:row>68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39</xdr:row>
      <xdr:rowOff>51539</xdr:rowOff>
    </xdr:from>
    <xdr:to>
      <xdr:col>3</xdr:col>
      <xdr:colOff>863248</xdr:colOff>
      <xdr:row>39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44</xdr:row>
      <xdr:rowOff>54254</xdr:rowOff>
    </xdr:from>
    <xdr:to>
      <xdr:col>3</xdr:col>
      <xdr:colOff>863529</xdr:colOff>
      <xdr:row>44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40</xdr:row>
      <xdr:rowOff>243840</xdr:rowOff>
    </xdr:from>
    <xdr:to>
      <xdr:col>3</xdr:col>
      <xdr:colOff>860588</xdr:colOff>
      <xdr:row>40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40</xdr:row>
      <xdr:rowOff>440159</xdr:rowOff>
    </xdr:from>
    <xdr:to>
      <xdr:col>12</xdr:col>
      <xdr:colOff>230039</xdr:colOff>
      <xdr:row>40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41</xdr:row>
      <xdr:rowOff>153314</xdr:rowOff>
    </xdr:from>
    <xdr:to>
      <xdr:col>12</xdr:col>
      <xdr:colOff>230600</xdr:colOff>
      <xdr:row>42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53340</xdr:rowOff>
    </xdr:from>
    <xdr:to>
      <xdr:col>3</xdr:col>
      <xdr:colOff>860588</xdr:colOff>
      <xdr:row>41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41</xdr:row>
      <xdr:rowOff>43919</xdr:rowOff>
    </xdr:from>
    <xdr:to>
      <xdr:col>12</xdr:col>
      <xdr:colOff>382439</xdr:colOff>
      <xdr:row>41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42</xdr:row>
      <xdr:rowOff>122834</xdr:rowOff>
    </xdr:from>
    <xdr:to>
      <xdr:col>12</xdr:col>
      <xdr:colOff>383000</xdr:colOff>
      <xdr:row>43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45720</xdr:rowOff>
    </xdr:from>
    <xdr:to>
      <xdr:col>3</xdr:col>
      <xdr:colOff>860588</xdr:colOff>
      <xdr:row>42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42</xdr:row>
      <xdr:rowOff>13439</xdr:rowOff>
    </xdr:from>
    <xdr:to>
      <xdr:col>12</xdr:col>
      <xdr:colOff>534839</xdr:colOff>
      <xdr:row>42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43</xdr:row>
      <xdr:rowOff>92354</xdr:rowOff>
    </xdr:from>
    <xdr:to>
      <xdr:col>12</xdr:col>
      <xdr:colOff>535400</xdr:colOff>
      <xdr:row>43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68580</xdr:rowOff>
    </xdr:from>
    <xdr:to>
      <xdr:col>3</xdr:col>
      <xdr:colOff>860588</xdr:colOff>
      <xdr:row>43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42</xdr:row>
      <xdr:rowOff>165839</xdr:rowOff>
    </xdr:from>
    <xdr:to>
      <xdr:col>13</xdr:col>
      <xdr:colOff>77639</xdr:colOff>
      <xdr:row>43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44</xdr:row>
      <xdr:rowOff>61874</xdr:rowOff>
    </xdr:from>
    <xdr:to>
      <xdr:col>13</xdr:col>
      <xdr:colOff>78200</xdr:colOff>
      <xdr:row>44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41</xdr:row>
      <xdr:rowOff>60960</xdr:rowOff>
    </xdr:from>
    <xdr:to>
      <xdr:col>13</xdr:col>
      <xdr:colOff>80808</xdr:colOff>
      <xdr:row>41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43</xdr:row>
      <xdr:rowOff>135359</xdr:rowOff>
    </xdr:from>
    <xdr:to>
      <xdr:col>13</xdr:col>
      <xdr:colOff>230039</xdr:colOff>
      <xdr:row>44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46</xdr:row>
      <xdr:rowOff>31394</xdr:rowOff>
    </xdr:from>
    <xdr:to>
      <xdr:col>13</xdr:col>
      <xdr:colOff>230600</xdr:colOff>
      <xdr:row>46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42</xdr:row>
      <xdr:rowOff>30480</xdr:rowOff>
    </xdr:from>
    <xdr:to>
      <xdr:col>13</xdr:col>
      <xdr:colOff>233208</xdr:colOff>
      <xdr:row>42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44</xdr:row>
      <xdr:rowOff>104879</xdr:rowOff>
    </xdr:from>
    <xdr:to>
      <xdr:col>13</xdr:col>
      <xdr:colOff>382439</xdr:colOff>
      <xdr:row>45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47</xdr:row>
      <xdr:rowOff>914</xdr:rowOff>
    </xdr:from>
    <xdr:to>
      <xdr:col>13</xdr:col>
      <xdr:colOff>383000</xdr:colOff>
      <xdr:row>47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43</xdr:row>
      <xdr:rowOff>0</xdr:rowOff>
    </xdr:from>
    <xdr:to>
      <xdr:col>13</xdr:col>
      <xdr:colOff>385608</xdr:colOff>
      <xdr:row>43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9</xdr:row>
      <xdr:rowOff>54254</xdr:rowOff>
    </xdr:from>
    <xdr:to>
      <xdr:col>3</xdr:col>
      <xdr:colOff>863529</xdr:colOff>
      <xdr:row>9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8</xdr:row>
      <xdr:rowOff>396240</xdr:rowOff>
    </xdr:from>
    <xdr:to>
      <xdr:col>3</xdr:col>
      <xdr:colOff>845348</xdr:colOff>
      <xdr:row>8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11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36</xdr:row>
      <xdr:rowOff>237068</xdr:rowOff>
    </xdr:from>
    <xdr:to>
      <xdr:col>3</xdr:col>
      <xdr:colOff>838551</xdr:colOff>
      <xdr:row>36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0"/>
  <sheetViews>
    <sheetView showGridLines="0" tabSelected="1" zoomScale="110" zoomScaleNormal="110" workbookViewId="0">
      <selection activeCell="B18" sqref="B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145</v>
      </c>
    </row>
    <row r="2" spans="1:10" ht="14.4" customHeight="1" x14ac:dyDescent="0.3">
      <c r="B2" s="169">
        <v>1</v>
      </c>
      <c r="C2" s="169"/>
      <c r="E2" s="129" t="s">
        <v>136</v>
      </c>
      <c r="F2" s="6"/>
      <c r="G2" s="6"/>
    </row>
    <row r="3" spans="1:10" ht="14.4" customHeight="1" x14ac:dyDescent="0.3">
      <c r="B3" s="169"/>
      <c r="C3" s="169"/>
      <c r="E3" s="130" t="s">
        <v>129</v>
      </c>
      <c r="F3" s="6"/>
      <c r="G3" s="6"/>
    </row>
    <row r="4" spans="1:10" ht="14.4" customHeight="1" x14ac:dyDescent="0.3">
      <c r="B4" s="169"/>
      <c r="C4" s="169"/>
      <c r="D4" s="69"/>
      <c r="E4" s="69"/>
    </row>
    <row r="5" spans="1:10" x14ac:dyDescent="0.3">
      <c r="E5" s="10"/>
      <c r="H5" t="s">
        <v>98</v>
      </c>
    </row>
    <row r="6" spans="1:10" x14ac:dyDescent="0.3">
      <c r="B6" s="170" t="s">
        <v>4</v>
      </c>
      <c r="C6" s="170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SUMIF(H$7:H$15,"=p",D$7:D$15)</f>
        <v>0</v>
      </c>
    </row>
    <row r="9" spans="1:10" x14ac:dyDescent="0.3">
      <c r="B9" s="59">
        <f t="shared" ref="B9:B15" si="0">B8+TIME(0,$D8,0)</f>
        <v>0.4236111111111111</v>
      </c>
      <c r="C9" s="59">
        <f t="shared" ref="C9:C15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SUMIF(H$7:H$15,"=t",D$7:D$15)</f>
        <v>60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SUMIF(H$7:H$15,"=a",D$7:D$15)</f>
        <v>50</v>
      </c>
    </row>
    <row r="11" spans="1:10" ht="28.8" x14ac:dyDescent="0.3">
      <c r="B11" s="82">
        <f t="shared" si="0"/>
        <v>0.4513888888888889</v>
      </c>
      <c r="C11" s="82">
        <f t="shared" si="1"/>
        <v>0.53472222222222221</v>
      </c>
      <c r="D11" s="264">
        <v>25</v>
      </c>
      <c r="E11" s="263" t="s">
        <v>175</v>
      </c>
      <c r="H11" t="s">
        <v>99</v>
      </c>
    </row>
    <row r="12" spans="1:10" ht="14.4" customHeight="1" x14ac:dyDescent="0.3">
      <c r="B12" s="59">
        <f t="shared" si="0"/>
        <v>0.46875</v>
      </c>
      <c r="C12" s="59">
        <f t="shared" si="1"/>
        <v>0.55208333333333337</v>
      </c>
      <c r="D12" s="37">
        <v>10</v>
      </c>
      <c r="E12" s="25" t="s">
        <v>150</v>
      </c>
      <c r="H12" t="s">
        <v>100</v>
      </c>
    </row>
    <row r="13" spans="1:10" ht="14.4" customHeight="1" x14ac:dyDescent="0.3">
      <c r="B13" s="59">
        <f t="shared" si="0"/>
        <v>0.47569444444444442</v>
      </c>
      <c r="C13" s="59">
        <f t="shared" si="1"/>
        <v>0.55902777777777779</v>
      </c>
      <c r="D13" s="128">
        <v>10</v>
      </c>
      <c r="E13" s="54" t="s">
        <v>144</v>
      </c>
      <c r="H13" t="s">
        <v>99</v>
      </c>
    </row>
    <row r="14" spans="1:10" x14ac:dyDescent="0.3">
      <c r="B14" s="59">
        <f t="shared" si="0"/>
        <v>0.48263888888888884</v>
      </c>
      <c r="C14" s="59">
        <f t="shared" si="1"/>
        <v>0.56597222222222221</v>
      </c>
      <c r="D14" s="58">
        <v>5</v>
      </c>
      <c r="E14" s="25" t="s">
        <v>153</v>
      </c>
      <c r="H14" t="s">
        <v>100</v>
      </c>
    </row>
    <row r="15" spans="1:10" x14ac:dyDescent="0.3">
      <c r="B15" s="59">
        <f t="shared" si="0"/>
        <v>0.48611111111111105</v>
      </c>
      <c r="C15" s="59">
        <f t="shared" si="1"/>
        <v>0.56944444444444442</v>
      </c>
      <c r="D15" s="58">
        <v>10</v>
      </c>
      <c r="E15" s="25" t="s">
        <v>84</v>
      </c>
      <c r="H15" t="s">
        <v>100</v>
      </c>
    </row>
    <row r="16" spans="1:10" hidden="1" x14ac:dyDescent="0.3">
      <c r="C16" s="68" t="s">
        <v>14</v>
      </c>
      <c r="D16" s="10">
        <f>SUM(D7:D15)</f>
        <v>110</v>
      </c>
    </row>
    <row r="18" spans="1:8" x14ac:dyDescent="0.3">
      <c r="C18" s="6"/>
      <c r="D18" s="4"/>
      <c r="E18" s="4"/>
    </row>
    <row r="19" spans="1:8" ht="25.8" x14ac:dyDescent="0.5">
      <c r="C19" s="87"/>
      <c r="D19" s="88" t="s">
        <v>126</v>
      </c>
      <c r="E19" s="4"/>
    </row>
    <row r="20" spans="1:8" ht="18" x14ac:dyDescent="0.35">
      <c r="B20" s="151"/>
    </row>
    <row r="21" spans="1:8" x14ac:dyDescent="0.3">
      <c r="B21" s="51"/>
    </row>
    <row r="24" spans="1:8" x14ac:dyDescent="0.3">
      <c r="B24" s="169">
        <v>1</v>
      </c>
      <c r="C24" s="169"/>
      <c r="E24" s="2" t="s">
        <v>86</v>
      </c>
      <c r="F24" s="6"/>
      <c r="G24" s="6"/>
    </row>
    <row r="25" spans="1:8" x14ac:dyDescent="0.3">
      <c r="B25" s="169"/>
      <c r="C25" s="169"/>
      <c r="E25" s="8" t="s">
        <v>87</v>
      </c>
      <c r="F25" s="6"/>
      <c r="G25" s="6"/>
    </row>
    <row r="26" spans="1:8" ht="14.4" customHeight="1" x14ac:dyDescent="0.3">
      <c r="B26" s="169"/>
      <c r="C26" s="169"/>
      <c r="D26" s="69"/>
      <c r="E26" s="24" t="s">
        <v>2</v>
      </c>
    </row>
    <row r="27" spans="1:8" ht="14.4" customHeight="1" x14ac:dyDescent="0.3">
      <c r="A27" t="s">
        <v>112</v>
      </c>
    </row>
    <row r="28" spans="1:8" ht="14.4" customHeight="1" x14ac:dyDescent="0.3">
      <c r="A28" t="s">
        <v>113</v>
      </c>
      <c r="E28" s="10" t="s">
        <v>3</v>
      </c>
      <c r="H28" t="s">
        <v>98</v>
      </c>
    </row>
    <row r="29" spans="1:8" x14ac:dyDescent="0.3">
      <c r="B29" s="170" t="s">
        <v>4</v>
      </c>
      <c r="C29" s="170"/>
      <c r="D29" s="53" t="s">
        <v>5</v>
      </c>
      <c r="E29" s="13" t="s">
        <v>6</v>
      </c>
    </row>
    <row r="30" spans="1:8" x14ac:dyDescent="0.3">
      <c r="B30" s="59">
        <v>0.41666666666666669</v>
      </c>
      <c r="C30" s="59">
        <v>0.5</v>
      </c>
      <c r="D30" s="1">
        <v>5</v>
      </c>
      <c r="E30" s="54" t="s">
        <v>7</v>
      </c>
      <c r="H30" t="s">
        <v>100</v>
      </c>
    </row>
    <row r="31" spans="1:8" x14ac:dyDescent="0.3">
      <c r="B31" s="59">
        <f>B30+TIME(0,$D30,0)</f>
        <v>0.4201388888888889</v>
      </c>
      <c r="C31" s="59">
        <f>C30+TIME(0,$D30,0)</f>
        <v>0.50347222222222221</v>
      </c>
      <c r="D31" s="1">
        <v>5</v>
      </c>
      <c r="E31" s="54" t="s">
        <v>72</v>
      </c>
      <c r="H31" t="s">
        <v>100</v>
      </c>
    </row>
    <row r="32" spans="1:8" x14ac:dyDescent="0.3">
      <c r="B32" s="59">
        <f t="shared" ref="B32" si="2">B31+TIME(0,D31,0)</f>
        <v>0.4236111111111111</v>
      </c>
      <c r="C32" s="59">
        <f t="shared" ref="C32:C37" si="3">C31+TIME(0,$D31,0)</f>
        <v>0.50694444444444442</v>
      </c>
      <c r="D32" s="1">
        <v>15</v>
      </c>
      <c r="E32" s="54" t="s">
        <v>71</v>
      </c>
      <c r="H32" t="s">
        <v>100</v>
      </c>
    </row>
    <row r="33" spans="2:10" x14ac:dyDescent="0.3">
      <c r="B33" s="59">
        <f t="shared" ref="B33" si="4">B32+TIME(0,D32,0)</f>
        <v>0.43402777777777779</v>
      </c>
      <c r="C33" s="59">
        <f t="shared" si="3"/>
        <v>0.51736111111111105</v>
      </c>
      <c r="D33" s="1">
        <v>5</v>
      </c>
      <c r="E33" s="54" t="s">
        <v>120</v>
      </c>
      <c r="H33" t="s">
        <v>99</v>
      </c>
    </row>
    <row r="34" spans="2:10" x14ac:dyDescent="0.3">
      <c r="B34" s="62"/>
      <c r="C34" s="62"/>
      <c r="D34" s="10"/>
      <c r="E34" s="45"/>
    </row>
    <row r="35" spans="2:10" x14ac:dyDescent="0.3">
      <c r="D35" s="10"/>
      <c r="E35" s="46" t="s">
        <v>9</v>
      </c>
    </row>
    <row r="36" spans="2:10" x14ac:dyDescent="0.3">
      <c r="B36" s="59">
        <f>B33+TIME(0,D33,0)</f>
        <v>0.4375</v>
      </c>
      <c r="C36" s="59">
        <f>C33+TIME(0,$D33,0)</f>
        <v>0.52083333333333326</v>
      </c>
      <c r="D36" s="107">
        <v>5</v>
      </c>
      <c r="E36" s="47" t="s">
        <v>117</v>
      </c>
      <c r="H36" t="s">
        <v>99</v>
      </c>
    </row>
    <row r="37" spans="2:10" x14ac:dyDescent="0.3">
      <c r="B37" s="59">
        <f t="shared" ref="B37" si="5">B36+TIME(0,D36,0)</f>
        <v>0.44097222222222221</v>
      </c>
      <c r="C37" s="59">
        <f t="shared" si="3"/>
        <v>0.52430555555555547</v>
      </c>
      <c r="D37" s="1">
        <v>20</v>
      </c>
      <c r="E37" s="47" t="s">
        <v>118</v>
      </c>
      <c r="H37" t="s">
        <v>99</v>
      </c>
    </row>
    <row r="38" spans="2:10" x14ac:dyDescent="0.3">
      <c r="B38" s="62"/>
      <c r="C38" s="62"/>
      <c r="D38" s="10"/>
      <c r="E38" s="45"/>
      <c r="I38" t="s">
        <v>101</v>
      </c>
      <c r="J38">
        <f ca="1">SUMIF(H$30:H$48,"=p",D$30:D$47)</f>
        <v>45</v>
      </c>
    </row>
    <row r="39" spans="2:10" x14ac:dyDescent="0.3">
      <c r="B39" s="62"/>
      <c r="C39" s="62"/>
      <c r="D39" s="10"/>
      <c r="E39" s="4" t="s">
        <v>11</v>
      </c>
      <c r="I39" t="s">
        <v>99</v>
      </c>
      <c r="J39">
        <f>SUMIF(H$30:H$48,"=T",D$30:D$48)</f>
        <v>30</v>
      </c>
    </row>
    <row r="40" spans="2:10" s="79" customFormat="1" ht="14.4" customHeight="1" x14ac:dyDescent="0.3">
      <c r="B40" s="82">
        <f>B37+TIME(0,D37,0)</f>
        <v>0.4548611111111111</v>
      </c>
      <c r="C40" s="82">
        <f>C37+TIME(0,$D37,0)</f>
        <v>0.53819444444444431</v>
      </c>
      <c r="D40" s="108">
        <v>5</v>
      </c>
      <c r="E40" s="109" t="s">
        <v>119</v>
      </c>
      <c r="H40" s="79" t="s">
        <v>101</v>
      </c>
      <c r="I40" s="79" t="s">
        <v>100</v>
      </c>
      <c r="J40" s="79">
        <f>SUMIF(H$30:H$47,"=A",D$30:D$47)</f>
        <v>35</v>
      </c>
    </row>
    <row r="41" spans="2:10" s="79" customFormat="1" ht="14.4" customHeight="1" x14ac:dyDescent="0.3">
      <c r="B41" s="123"/>
      <c r="C41" s="123"/>
      <c r="D41" s="124"/>
      <c r="E41" s="124"/>
    </row>
    <row r="42" spans="2:10" s="79" customFormat="1" ht="14.4" customHeight="1" x14ac:dyDescent="0.3">
      <c r="B42" s="125"/>
      <c r="C42" s="125"/>
      <c r="D42" s="98"/>
      <c r="E42" s="98" t="s">
        <v>9</v>
      </c>
    </row>
    <row r="43" spans="2:10" s="79" customFormat="1" ht="44.4" customHeight="1" x14ac:dyDescent="0.3">
      <c r="B43" s="112">
        <f>B40+TIME(0,$D40,0)</f>
        <v>0.45833333333333331</v>
      </c>
      <c r="C43" s="112">
        <f>C40+TIME(0,$D40,0)</f>
        <v>0.54166666666666652</v>
      </c>
      <c r="D43" s="106">
        <v>40</v>
      </c>
      <c r="E43" s="105" t="s">
        <v>121</v>
      </c>
      <c r="H43" s="79" t="s">
        <v>101</v>
      </c>
    </row>
    <row r="44" spans="2:10" x14ac:dyDescent="0.3">
      <c r="B44" s="62"/>
      <c r="C44" s="64"/>
      <c r="D44" s="11"/>
      <c r="E44" s="4"/>
    </row>
    <row r="45" spans="2:10" x14ac:dyDescent="0.3">
      <c r="B45" s="62"/>
      <c r="C45" s="65"/>
      <c r="D45" s="14"/>
      <c r="E45" s="110" t="s">
        <v>11</v>
      </c>
    </row>
    <row r="46" spans="2:10" x14ac:dyDescent="0.3">
      <c r="B46" s="63">
        <f>B43+TIME(0,$D43,0)</f>
        <v>0.4861111111111111</v>
      </c>
      <c r="C46" s="63">
        <f>C43+TIME(0,$D43,0)</f>
        <v>0.56944444444444431</v>
      </c>
      <c r="D46" s="58">
        <v>5</v>
      </c>
      <c r="E46" s="40" t="s">
        <v>13</v>
      </c>
      <c r="H46" t="s">
        <v>100</v>
      </c>
    </row>
    <row r="47" spans="2:10" x14ac:dyDescent="0.3">
      <c r="B47" s="63">
        <f>B46+TIME(0,$D46,0)</f>
        <v>0.48958333333333331</v>
      </c>
      <c r="C47" s="57">
        <f>C46+TIME(0,$D46,0)</f>
        <v>0.57291666666666652</v>
      </c>
      <c r="D47" s="1">
        <v>5</v>
      </c>
      <c r="E47" s="54" t="s">
        <v>84</v>
      </c>
      <c r="H47" t="s">
        <v>100</v>
      </c>
    </row>
    <row r="48" spans="2:10" hidden="1" x14ac:dyDescent="0.3">
      <c r="C48" s="68" t="s">
        <v>14</v>
      </c>
      <c r="D48" s="10">
        <f>SUM(D30:D47)</f>
        <v>110</v>
      </c>
    </row>
    <row r="50" spans="1:19" x14ac:dyDescent="0.3">
      <c r="C50" s="6"/>
      <c r="D50" s="171" t="s">
        <v>88</v>
      </c>
      <c r="E50" s="171"/>
    </row>
    <row r="51" spans="1:19" x14ac:dyDescent="0.3">
      <c r="C51" s="6"/>
      <c r="D51" s="4"/>
      <c r="E51" s="4"/>
    </row>
    <row r="52" spans="1:19" ht="15" customHeight="1" x14ac:dyDescent="0.5">
      <c r="C52" s="87"/>
      <c r="D52" s="88" t="s">
        <v>122</v>
      </c>
      <c r="E52" s="4"/>
    </row>
    <row r="54" spans="1:19" s="86" customFormat="1" x14ac:dyDescent="0.3">
      <c r="B54" s="14"/>
      <c r="C54" s="14"/>
      <c r="I54"/>
      <c r="J54"/>
      <c r="K54" s="102" t="s">
        <v>85</v>
      </c>
      <c r="L54"/>
      <c r="M54"/>
      <c r="N54"/>
      <c r="O54"/>
      <c r="P54"/>
      <c r="Q54"/>
      <c r="R54"/>
      <c r="S54"/>
    </row>
    <row r="55" spans="1:19" x14ac:dyDescent="0.3">
      <c r="A55" s="85" t="s">
        <v>54</v>
      </c>
      <c r="K55" s="101">
        <v>0.41666666666666669</v>
      </c>
      <c r="L55" s="100">
        <v>10</v>
      </c>
    </row>
    <row r="56" spans="1:19" x14ac:dyDescent="0.3">
      <c r="A56" t="s">
        <v>55</v>
      </c>
      <c r="K56" s="67">
        <f>K55+TIME(0,L55,0)</f>
        <v>0.4236111111111111</v>
      </c>
    </row>
    <row r="57" spans="1:19" x14ac:dyDescent="0.3">
      <c r="A57" t="s">
        <v>56</v>
      </c>
    </row>
    <row r="58" spans="1:19" s="86" customFormat="1" x14ac:dyDescent="0.3">
      <c r="B58" s="14"/>
      <c r="C58" s="14"/>
    </row>
    <row r="59" spans="1:19" x14ac:dyDescent="0.3">
      <c r="A59" t="s">
        <v>116</v>
      </c>
    </row>
    <row r="60" spans="1:19" x14ac:dyDescent="0.3">
      <c r="B60" s="169">
        <v>1</v>
      </c>
      <c r="C60" s="169"/>
      <c r="E60" s="2" t="s">
        <v>86</v>
      </c>
      <c r="F60" s="6"/>
      <c r="G60" s="6"/>
    </row>
    <row r="61" spans="1:19" x14ac:dyDescent="0.3">
      <c r="B61" s="169"/>
      <c r="C61" s="169"/>
      <c r="E61" s="8" t="s">
        <v>87</v>
      </c>
      <c r="F61" s="6"/>
      <c r="G61" s="6"/>
    </row>
    <row r="62" spans="1:19" ht="14.4" customHeight="1" x14ac:dyDescent="0.3">
      <c r="B62" s="169"/>
      <c r="C62" s="169"/>
      <c r="D62" s="69"/>
      <c r="E62" s="24" t="s">
        <v>2</v>
      </c>
    </row>
    <row r="63" spans="1:19" ht="14.4" customHeight="1" x14ac:dyDescent="0.3">
      <c r="A63" t="s">
        <v>112</v>
      </c>
    </row>
    <row r="64" spans="1:19" ht="14.4" customHeight="1" x14ac:dyDescent="0.3">
      <c r="A64" t="s">
        <v>113</v>
      </c>
      <c r="E64" s="10" t="s">
        <v>3</v>
      </c>
      <c r="H64" t="s">
        <v>98</v>
      </c>
    </row>
    <row r="65" spans="2:12" x14ac:dyDescent="0.3">
      <c r="B65" s="170" t="s">
        <v>4</v>
      </c>
      <c r="C65" s="170"/>
      <c r="D65" s="53" t="s">
        <v>5</v>
      </c>
      <c r="E65" s="13" t="s">
        <v>6</v>
      </c>
    </row>
    <row r="66" spans="2:12" x14ac:dyDescent="0.3">
      <c r="B66" s="59">
        <v>0.41666666666666669</v>
      </c>
      <c r="C66" s="59">
        <v>0.5</v>
      </c>
      <c r="D66" s="1">
        <v>10</v>
      </c>
      <c r="E66" s="54" t="s">
        <v>7</v>
      </c>
      <c r="H66" t="s">
        <v>99</v>
      </c>
    </row>
    <row r="67" spans="2:12" x14ac:dyDescent="0.3">
      <c r="B67" s="59">
        <f>B66+TIME(0,$D66,0)</f>
        <v>0.4236111111111111</v>
      </c>
      <c r="C67" s="59">
        <f>C66+TIME(0,$D66,0)</f>
        <v>0.50694444444444442</v>
      </c>
      <c r="D67" s="1">
        <v>10</v>
      </c>
      <c r="E67" s="54" t="s">
        <v>72</v>
      </c>
      <c r="H67" t="s">
        <v>100</v>
      </c>
    </row>
    <row r="68" spans="2:12" x14ac:dyDescent="0.3">
      <c r="B68" s="59">
        <f t="shared" ref="B68:B69" si="6">B67+TIME(0,D67,0)</f>
        <v>0.43055555555555552</v>
      </c>
      <c r="C68" s="59">
        <f t="shared" ref="C68:C69" si="7">C67+TIME(0,$D67,0)</f>
        <v>0.51388888888888884</v>
      </c>
      <c r="D68" s="1">
        <v>15</v>
      </c>
      <c r="E68" s="54" t="s">
        <v>71</v>
      </c>
      <c r="H68" t="s">
        <v>100</v>
      </c>
    </row>
    <row r="69" spans="2:12" x14ac:dyDescent="0.3">
      <c r="B69" s="59">
        <f t="shared" si="6"/>
        <v>0.44097222222222221</v>
      </c>
      <c r="C69" s="59">
        <f t="shared" si="7"/>
        <v>0.52430555555555547</v>
      </c>
      <c r="D69" s="43">
        <v>5</v>
      </c>
      <c r="E69" s="42" t="s">
        <v>92</v>
      </c>
      <c r="H69" t="s">
        <v>99</v>
      </c>
      <c r="L69" s="60"/>
    </row>
    <row r="70" spans="2:12" x14ac:dyDescent="0.3">
      <c r="B70" s="62"/>
      <c r="C70" s="62"/>
      <c r="D70" s="10"/>
      <c r="E70" s="45"/>
      <c r="I70" t="s">
        <v>101</v>
      </c>
      <c r="J70">
        <f>SUMIF(H$66:H$78,"=p",D$66:D$78)</f>
        <v>50</v>
      </c>
    </row>
    <row r="71" spans="2:12" x14ac:dyDescent="0.3">
      <c r="B71" s="62"/>
      <c r="C71" s="62"/>
      <c r="D71" s="10"/>
      <c r="E71" s="46" t="s">
        <v>9</v>
      </c>
      <c r="I71" t="s">
        <v>99</v>
      </c>
      <c r="J71">
        <f>SUMIF(H$66:H$78,"=T",D$66:D$78)</f>
        <v>15</v>
      </c>
    </row>
    <row r="72" spans="2:12" x14ac:dyDescent="0.3">
      <c r="B72" s="63">
        <f>B69+TIME(0,$D69,0)</f>
        <v>0.44444444444444442</v>
      </c>
      <c r="C72" s="63">
        <f>C69+TIME(0,$D69,0)</f>
        <v>0.52777777777777768</v>
      </c>
      <c r="D72" s="44">
        <v>30</v>
      </c>
      <c r="E72" s="47" t="s">
        <v>93</v>
      </c>
      <c r="H72" t="s">
        <v>101</v>
      </c>
      <c r="I72" t="s">
        <v>100</v>
      </c>
      <c r="J72">
        <f>SUMIF(H$66:H$78,"=A",D$66:D$78)</f>
        <v>45</v>
      </c>
    </row>
    <row r="73" spans="2:12" x14ac:dyDescent="0.3">
      <c r="B73" s="63">
        <f>B72+TIME(0,$D72,0)</f>
        <v>0.46527777777777773</v>
      </c>
      <c r="C73" s="63">
        <f>C72+TIME(0,$D72,0)</f>
        <v>0.54861111111111105</v>
      </c>
      <c r="D73" s="1">
        <v>20</v>
      </c>
      <c r="E73" s="47" t="s">
        <v>57</v>
      </c>
      <c r="H73" t="s">
        <v>101</v>
      </c>
    </row>
    <row r="74" spans="2:12" x14ac:dyDescent="0.3">
      <c r="B74" s="62"/>
      <c r="C74" s="64"/>
      <c r="D74" s="11"/>
      <c r="E74" s="4"/>
    </row>
    <row r="75" spans="2:12" x14ac:dyDescent="0.3">
      <c r="B75" s="62"/>
      <c r="C75" s="65"/>
      <c r="D75" s="14"/>
      <c r="E75" s="4" t="s">
        <v>11</v>
      </c>
    </row>
    <row r="76" spans="2:12" x14ac:dyDescent="0.3">
      <c r="B76" s="63">
        <f>B73+TIME(0,$D73,0)</f>
        <v>0.47916666666666663</v>
      </c>
      <c r="C76" s="63">
        <f>C73+TIME(0,$D73,0)</f>
        <v>0.56249999999999989</v>
      </c>
      <c r="D76" s="58">
        <v>10</v>
      </c>
      <c r="E76" s="39" t="s">
        <v>12</v>
      </c>
      <c r="H76" t="s">
        <v>100</v>
      </c>
    </row>
    <row r="77" spans="2:12" x14ac:dyDescent="0.3">
      <c r="B77" s="63">
        <f>B76+TIME(0,$D76,0)</f>
        <v>0.48611111111111105</v>
      </c>
      <c r="C77" s="63">
        <f>C76+TIME(0,$D76,0)</f>
        <v>0.56944444444444431</v>
      </c>
      <c r="D77" s="1">
        <v>5</v>
      </c>
      <c r="E77" s="40" t="s">
        <v>13</v>
      </c>
      <c r="H77" t="s">
        <v>100</v>
      </c>
    </row>
    <row r="78" spans="2:12" x14ac:dyDescent="0.3">
      <c r="B78" s="63">
        <f>B77+TIME(0,$D77,0)</f>
        <v>0.48958333333333326</v>
      </c>
      <c r="C78" s="63">
        <f>C77+TIME(0,$D77,0)</f>
        <v>0.57291666666666652</v>
      </c>
      <c r="D78" s="1">
        <v>5</v>
      </c>
      <c r="E78" s="54" t="s">
        <v>84</v>
      </c>
      <c r="H78" t="s">
        <v>100</v>
      </c>
    </row>
    <row r="79" spans="2:12" hidden="1" x14ac:dyDescent="0.3">
      <c r="C79" s="68" t="s">
        <v>14</v>
      </c>
      <c r="D79" s="10">
        <f>SUM(D66:D78)</f>
        <v>110</v>
      </c>
    </row>
    <row r="81" spans="1:6" x14ac:dyDescent="0.3">
      <c r="C81" s="6"/>
      <c r="D81" s="171" t="s">
        <v>88</v>
      </c>
      <c r="E81" s="171"/>
    </row>
    <row r="82" spans="1:6" x14ac:dyDescent="0.3">
      <c r="C82" s="6"/>
      <c r="D82" s="4"/>
      <c r="E82" s="4"/>
    </row>
    <row r="83" spans="1:6" ht="15" customHeight="1" x14ac:dyDescent="0.5">
      <c r="C83" s="87"/>
      <c r="D83" s="88" t="s">
        <v>66</v>
      </c>
      <c r="E83" s="4"/>
    </row>
    <row r="84" spans="1:6" s="86" customFormat="1" x14ac:dyDescent="0.3">
      <c r="B84" s="14"/>
      <c r="C84" s="14"/>
    </row>
    <row r="85" spans="1:6" x14ac:dyDescent="0.3">
      <c r="A85" t="s">
        <v>73</v>
      </c>
    </row>
    <row r="87" spans="1:6" ht="14.4" customHeight="1" x14ac:dyDescent="0.3"/>
    <row r="88" spans="1:6" ht="14.4" customHeight="1" x14ac:dyDescent="0.3">
      <c r="B88" s="169">
        <v>1</v>
      </c>
      <c r="C88" s="169"/>
      <c r="E88" s="2" t="s">
        <v>0</v>
      </c>
      <c r="F88" s="6"/>
    </row>
    <row r="89" spans="1:6" ht="14.4" customHeight="1" x14ac:dyDescent="0.3">
      <c r="B89" s="169"/>
      <c r="C89" s="169"/>
      <c r="E89" s="8" t="s">
        <v>1</v>
      </c>
      <c r="F89" s="6"/>
    </row>
    <row r="90" spans="1:6" x14ac:dyDescent="0.3">
      <c r="B90" s="169"/>
      <c r="C90" s="169"/>
      <c r="D90" s="69"/>
      <c r="E90" s="24" t="s">
        <v>2</v>
      </c>
    </row>
    <row r="92" spans="1:6" x14ac:dyDescent="0.3">
      <c r="E92" s="10" t="s">
        <v>3</v>
      </c>
    </row>
    <row r="93" spans="1:6" x14ac:dyDescent="0.3">
      <c r="B93" s="170" t="s">
        <v>4</v>
      </c>
      <c r="C93" s="170"/>
      <c r="D93" s="53" t="s">
        <v>5</v>
      </c>
      <c r="E93" s="13" t="s">
        <v>6</v>
      </c>
    </row>
    <row r="94" spans="1:6" x14ac:dyDescent="0.3">
      <c r="B94" s="59">
        <v>0.41666666666666669</v>
      </c>
      <c r="C94" s="59">
        <v>0.5</v>
      </c>
      <c r="D94" s="1">
        <v>10</v>
      </c>
      <c r="E94" s="54" t="s">
        <v>7</v>
      </c>
    </row>
    <row r="95" spans="1:6" x14ac:dyDescent="0.3">
      <c r="B95" s="59">
        <v>0.43055555555555558</v>
      </c>
      <c r="C95" s="59">
        <v>0.52083333333333337</v>
      </c>
      <c r="D95" s="1">
        <v>20</v>
      </c>
      <c r="E95" s="54" t="s">
        <v>77</v>
      </c>
    </row>
    <row r="96" spans="1:6" x14ac:dyDescent="0.3">
      <c r="B96" s="59">
        <v>0.4375</v>
      </c>
      <c r="C96" s="59">
        <v>0.52777777777777779</v>
      </c>
      <c r="D96" s="1">
        <v>10</v>
      </c>
      <c r="E96" s="54" t="s">
        <v>78</v>
      </c>
    </row>
    <row r="97" spans="2:5" x14ac:dyDescent="0.3">
      <c r="B97" s="59">
        <v>0.4513888888888889</v>
      </c>
      <c r="C97" s="61">
        <v>4.1666666666666664E-2</v>
      </c>
      <c r="D97" s="43">
        <v>5</v>
      </c>
      <c r="E97" s="42" t="s">
        <v>8</v>
      </c>
    </row>
    <row r="98" spans="2:5" x14ac:dyDescent="0.3">
      <c r="B98" s="62"/>
      <c r="C98" s="62"/>
      <c r="D98" s="10"/>
      <c r="E98" s="45"/>
    </row>
    <row r="99" spans="2:5" x14ac:dyDescent="0.3">
      <c r="B99" s="62"/>
      <c r="C99" s="62"/>
      <c r="D99" s="10"/>
      <c r="E99" s="46" t="s">
        <v>9</v>
      </c>
    </row>
    <row r="100" spans="2:5" x14ac:dyDescent="0.3">
      <c r="B100" s="63">
        <v>0.4548611111111111</v>
      </c>
      <c r="C100" s="63">
        <v>4.5138888888888888E-2</v>
      </c>
      <c r="D100" s="44">
        <v>30</v>
      </c>
      <c r="E100" s="47" t="s">
        <v>10</v>
      </c>
    </row>
    <row r="101" spans="2:5" x14ac:dyDescent="0.3">
      <c r="B101" s="63">
        <v>0.47569444444444442</v>
      </c>
      <c r="C101" s="59">
        <v>6.5972222222222224E-2</v>
      </c>
      <c r="D101" s="1">
        <v>20</v>
      </c>
      <c r="E101" s="47" t="s">
        <v>57</v>
      </c>
    </row>
    <row r="102" spans="2:5" x14ac:dyDescent="0.3">
      <c r="B102" s="62"/>
      <c r="C102" s="64"/>
      <c r="D102" s="11"/>
      <c r="E102" s="4"/>
    </row>
    <row r="103" spans="2:5" x14ac:dyDescent="0.3">
      <c r="B103" s="62"/>
      <c r="C103" s="65"/>
      <c r="D103" s="14"/>
      <c r="E103" s="4" t="s">
        <v>11</v>
      </c>
    </row>
    <row r="104" spans="2:5" x14ac:dyDescent="0.3">
      <c r="B104" s="63">
        <v>0.48958333333333331</v>
      </c>
      <c r="C104" s="59">
        <v>7.9861111111111105E-2</v>
      </c>
      <c r="D104" s="58">
        <v>10</v>
      </c>
      <c r="E104" s="39" t="s">
        <v>12</v>
      </c>
    </row>
    <row r="105" spans="2:5" x14ac:dyDescent="0.3">
      <c r="B105" s="63">
        <v>0.49652777777777773</v>
      </c>
      <c r="C105" s="59">
        <v>8.6805555555555566E-2</v>
      </c>
      <c r="D105" s="1">
        <v>5</v>
      </c>
      <c r="E105" s="40" t="s">
        <v>13</v>
      </c>
    </row>
    <row r="106" spans="2:5" x14ac:dyDescent="0.3">
      <c r="C106" s="68" t="s">
        <v>14</v>
      </c>
      <c r="D106" s="10">
        <f>SUM(D94:D105)</f>
        <v>110</v>
      </c>
    </row>
    <row r="108" spans="2:5" x14ac:dyDescent="0.3">
      <c r="C108" s="6"/>
      <c r="D108" s="171" t="s">
        <v>24</v>
      </c>
      <c r="E108" s="171"/>
    </row>
    <row r="109" spans="2:5" x14ac:dyDescent="0.3">
      <c r="C109" s="6"/>
      <c r="D109" s="4"/>
      <c r="E109" s="4"/>
    </row>
    <row r="110" spans="2:5" ht="25.8" x14ac:dyDescent="0.5">
      <c r="C110" s="87"/>
      <c r="D110" s="88" t="s">
        <v>66</v>
      </c>
      <c r="E110" s="4"/>
    </row>
  </sheetData>
  <mergeCells count="11">
    <mergeCell ref="B2:C4"/>
    <mergeCell ref="B6:C6"/>
    <mergeCell ref="D108:E108"/>
    <mergeCell ref="D81:E81"/>
    <mergeCell ref="B65:C65"/>
    <mergeCell ref="D50:E50"/>
    <mergeCell ref="B24:C26"/>
    <mergeCell ref="B29:C29"/>
    <mergeCell ref="B60:C62"/>
    <mergeCell ref="B88:C90"/>
    <mergeCell ref="B93:C93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64"/>
  <sheetViews>
    <sheetView showGridLines="0" zoomScaleNormal="100" workbookViewId="0">
      <selection activeCell="G20" sqref="G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20" x14ac:dyDescent="0.3">
      <c r="A1" t="s">
        <v>145</v>
      </c>
      <c r="G1"/>
      <c r="H1"/>
    </row>
    <row r="2" spans="1:20" x14ac:dyDescent="0.3">
      <c r="B2" s="169">
        <v>10</v>
      </c>
      <c r="C2" s="169"/>
      <c r="E2" s="129" t="s">
        <v>136</v>
      </c>
      <c r="F2" s="6"/>
      <c r="G2" s="6"/>
      <c r="H2"/>
    </row>
    <row r="3" spans="1:20" x14ac:dyDescent="0.3">
      <c r="B3" s="169"/>
      <c r="C3" s="169"/>
      <c r="E3" s="130" t="s">
        <v>129</v>
      </c>
      <c r="F3" s="6"/>
      <c r="G3" s="6"/>
      <c r="H3"/>
    </row>
    <row r="4" spans="1:20" x14ac:dyDescent="0.3">
      <c r="B4" s="169"/>
      <c r="C4" s="169"/>
      <c r="D4" s="69"/>
      <c r="E4" s="69"/>
      <c r="F4" s="83"/>
      <c r="G4" s="83"/>
      <c r="H4"/>
    </row>
    <row r="5" spans="1:20" x14ac:dyDescent="0.3">
      <c r="G5" s="4"/>
      <c r="H5" s="4"/>
      <c r="I5" s="6"/>
      <c r="J5" s="6"/>
    </row>
    <row r="6" spans="1:20" x14ac:dyDescent="0.3">
      <c r="B6" s="170" t="s">
        <v>4</v>
      </c>
      <c r="C6" s="170"/>
      <c r="D6" s="53" t="s">
        <v>5</v>
      </c>
      <c r="E6" s="13" t="s">
        <v>6</v>
      </c>
      <c r="F6" s="158"/>
      <c r="G6" s="258"/>
      <c r="H6" s="258"/>
      <c r="I6" s="161"/>
      <c r="J6" s="161"/>
      <c r="L6" t="s">
        <v>98</v>
      </c>
    </row>
    <row r="7" spans="1:20" x14ac:dyDescent="0.3">
      <c r="C7" s="11"/>
      <c r="D7" s="11"/>
      <c r="E7" s="7"/>
      <c r="F7" s="4"/>
      <c r="G7" s="4"/>
      <c r="H7" s="4"/>
      <c r="I7" s="4"/>
      <c r="J7" s="4"/>
    </row>
    <row r="8" spans="1:20" x14ac:dyDescent="0.3">
      <c r="B8" s="149">
        <v>0.41666666666666669</v>
      </c>
      <c r="C8" s="149">
        <v>0.5</v>
      </c>
      <c r="D8" s="1">
        <v>15</v>
      </c>
      <c r="E8" s="136" t="s">
        <v>152</v>
      </c>
      <c r="F8" s="6"/>
      <c r="G8" s="6"/>
      <c r="H8" s="6"/>
      <c r="I8" s="6"/>
      <c r="J8" s="6"/>
      <c r="L8" t="s">
        <v>99</v>
      </c>
    </row>
    <row r="9" spans="1:20" x14ac:dyDescent="0.3">
      <c r="B9" s="123"/>
      <c r="C9" s="123"/>
      <c r="D9" s="11"/>
      <c r="E9" s="11"/>
      <c r="F9" s="10"/>
      <c r="G9" s="4"/>
      <c r="H9" s="4"/>
      <c r="I9" s="4"/>
      <c r="J9" s="4"/>
    </row>
    <row r="10" spans="1:20" x14ac:dyDescent="0.3">
      <c r="B10" s="159"/>
      <c r="C10" s="159"/>
      <c r="D10" s="10"/>
      <c r="E10" s="78" t="s">
        <v>166</v>
      </c>
      <c r="F10" s="6"/>
      <c r="G10" s="6"/>
      <c r="H10" s="6"/>
      <c r="I10" s="6"/>
      <c r="J10" s="6"/>
    </row>
    <row r="11" spans="1:20" ht="29.4" customHeight="1" x14ac:dyDescent="0.3">
      <c r="B11" s="244"/>
      <c r="C11" s="165"/>
      <c r="D11" s="166">
        <v>45</v>
      </c>
      <c r="E11" s="133" t="s">
        <v>147</v>
      </c>
      <c r="F11" s="6"/>
      <c r="G11" s="6"/>
      <c r="H11" s="6"/>
      <c r="I11" s="6"/>
      <c r="J11" s="6"/>
      <c r="L11" t="s">
        <v>101</v>
      </c>
      <c r="M11" t="s">
        <v>99</v>
      </c>
      <c r="N11">
        <f>SUMIF(L$8:L$14,"=t",D$8:D$14)</f>
        <v>15</v>
      </c>
    </row>
    <row r="12" spans="1:20" x14ac:dyDescent="0.3">
      <c r="B12" s="244"/>
      <c r="C12" s="165"/>
      <c r="D12" s="166">
        <v>15</v>
      </c>
      <c r="E12" s="133" t="s">
        <v>83</v>
      </c>
      <c r="F12" s="80"/>
      <c r="G12" s="160"/>
      <c r="H12" s="160"/>
      <c r="I12" s="80"/>
      <c r="J12" s="80"/>
      <c r="L12" t="s">
        <v>101</v>
      </c>
      <c r="M12" t="s">
        <v>101</v>
      </c>
      <c r="N12">
        <f>SUMIF(L$8:L$14,"=p",D$8:D$14)</f>
        <v>120</v>
      </c>
    </row>
    <row r="13" spans="1:20" ht="28.2" customHeight="1" x14ac:dyDescent="0.3">
      <c r="B13" s="244"/>
      <c r="C13" s="165"/>
      <c r="D13" s="166">
        <v>40</v>
      </c>
      <c r="E13" s="133" t="s">
        <v>143</v>
      </c>
      <c r="F13" s="80"/>
      <c r="G13" s="160"/>
      <c r="H13" s="160"/>
      <c r="I13" s="80"/>
      <c r="J13" s="80"/>
      <c r="L13" t="s">
        <v>101</v>
      </c>
      <c r="M13" t="s">
        <v>100</v>
      </c>
      <c r="N13">
        <f>SUMIF(L$8:L$14,"=a",D$8:D$14)</f>
        <v>0</v>
      </c>
    </row>
    <row r="14" spans="1:20" ht="14.4" customHeight="1" x14ac:dyDescent="0.3">
      <c r="B14" s="244"/>
      <c r="C14" s="165"/>
      <c r="D14" s="166">
        <v>20</v>
      </c>
      <c r="E14" s="133" t="s">
        <v>165</v>
      </c>
      <c r="I14" s="10"/>
      <c r="L14" t="s">
        <v>101</v>
      </c>
    </row>
    <row r="15" spans="1:20" ht="43.2" x14ac:dyDescent="0.3">
      <c r="B15" s="244"/>
      <c r="C15" s="168"/>
      <c r="D15" s="167" t="s">
        <v>167</v>
      </c>
      <c r="E15" s="132" t="s">
        <v>168</v>
      </c>
      <c r="L15" t="s">
        <v>101</v>
      </c>
    </row>
    <row r="16" spans="1:20" x14ac:dyDescent="0.3">
      <c r="D16" s="79"/>
      <c r="L16" s="6"/>
      <c r="M16" s="6"/>
      <c r="N16" s="6"/>
      <c r="O16" s="6"/>
      <c r="P16" s="6"/>
      <c r="Q16" s="6"/>
      <c r="R16" s="6"/>
      <c r="S16" s="6"/>
      <c r="T16" s="6"/>
    </row>
    <row r="17" spans="2:21" x14ac:dyDescent="0.3">
      <c r="G17"/>
      <c r="H17"/>
      <c r="L17" s="257"/>
      <c r="M17" s="257"/>
      <c r="N17" s="6"/>
      <c r="O17" s="4"/>
      <c r="P17" s="6"/>
      <c r="Q17" s="6"/>
      <c r="R17" s="6"/>
      <c r="S17" s="6"/>
      <c r="T17" s="6"/>
    </row>
    <row r="18" spans="2:21" x14ac:dyDescent="0.3">
      <c r="C18" s="68" t="s">
        <v>14</v>
      </c>
      <c r="D18" s="10">
        <f>SUM(D8:D15)</f>
        <v>135</v>
      </c>
      <c r="E18" s="80"/>
      <c r="L18" s="257"/>
      <c r="M18" s="257"/>
      <c r="N18" s="6"/>
      <c r="O18" s="4"/>
      <c r="P18" s="6"/>
      <c r="Q18" s="6"/>
      <c r="R18" s="6"/>
      <c r="S18" s="6"/>
      <c r="T18" s="6"/>
    </row>
    <row r="19" spans="2:21" x14ac:dyDescent="0.3">
      <c r="D19" s="3"/>
      <c r="E19" s="3"/>
      <c r="G19"/>
      <c r="H19"/>
      <c r="L19" s="257"/>
      <c r="M19" s="257"/>
      <c r="N19" s="83"/>
      <c r="O19" s="83"/>
      <c r="P19" s="80"/>
      <c r="Q19" s="80"/>
      <c r="R19" s="6"/>
      <c r="S19" s="6"/>
      <c r="T19" s="6"/>
    </row>
    <row r="20" spans="2:21" x14ac:dyDescent="0.3">
      <c r="D20" s="3"/>
      <c r="E20" s="3"/>
      <c r="G20"/>
      <c r="H20"/>
      <c r="L20" s="4"/>
      <c r="M20" s="4"/>
      <c r="N20" s="6"/>
      <c r="O20" s="6"/>
      <c r="P20" s="80"/>
      <c r="Q20" s="80"/>
      <c r="R20" s="4"/>
      <c r="S20" s="6"/>
      <c r="T20" s="6"/>
    </row>
    <row r="21" spans="2:21" x14ac:dyDescent="0.3">
      <c r="G21"/>
      <c r="H21"/>
      <c r="L21" s="258"/>
      <c r="M21" s="258"/>
      <c r="N21" s="161"/>
      <c r="O21" s="161"/>
      <c r="P21" s="80"/>
      <c r="Q21" s="80"/>
      <c r="R21" s="6"/>
      <c r="S21" s="6"/>
      <c r="T21" s="6"/>
    </row>
    <row r="22" spans="2:21" x14ac:dyDescent="0.3">
      <c r="G22"/>
      <c r="H22"/>
      <c r="L22" s="4"/>
      <c r="M22" s="4"/>
      <c r="N22" s="4"/>
      <c r="O22" s="4"/>
      <c r="P22" s="80"/>
      <c r="Q22" s="80"/>
      <c r="R22" s="6"/>
      <c r="S22" s="6"/>
      <c r="T22" s="6"/>
    </row>
    <row r="23" spans="2:21" x14ac:dyDescent="0.3">
      <c r="G23"/>
      <c r="H23"/>
      <c r="L23" s="162"/>
      <c r="M23" s="162"/>
      <c r="N23" s="4"/>
      <c r="O23" s="6"/>
      <c r="P23" s="80"/>
      <c r="Q23" s="80"/>
      <c r="R23" s="6"/>
      <c r="S23" s="6"/>
      <c r="T23" s="6"/>
      <c r="U23" t="s">
        <v>100</v>
      </c>
    </row>
    <row r="24" spans="2:21" x14ac:dyDescent="0.3">
      <c r="G24"/>
      <c r="H24"/>
      <c r="L24" s="160"/>
      <c r="M24" s="160"/>
      <c r="N24" s="4"/>
      <c r="O24" s="4"/>
      <c r="P24" s="80"/>
      <c r="Q24" s="80"/>
      <c r="R24" s="6"/>
      <c r="S24" s="6"/>
      <c r="T24" s="6"/>
    </row>
    <row r="25" spans="2:21" x14ac:dyDescent="0.3">
      <c r="L25" s="160"/>
      <c r="M25" s="160"/>
      <c r="N25" s="4"/>
      <c r="O25" s="161"/>
      <c r="P25" s="80"/>
      <c r="Q25" s="80"/>
      <c r="R25" s="6"/>
      <c r="S25" s="6"/>
      <c r="T25" s="6"/>
    </row>
    <row r="26" spans="2:21" x14ac:dyDescent="0.3">
      <c r="B26" s="169">
        <v>8</v>
      </c>
      <c r="C26" s="169"/>
      <c r="D26" s="2" t="s">
        <v>86</v>
      </c>
      <c r="E26" s="2"/>
      <c r="F26" s="6"/>
      <c r="G26" s="6"/>
      <c r="H26"/>
      <c r="L26" s="160"/>
      <c r="M26" s="160"/>
      <c r="N26" s="80"/>
      <c r="O26" s="80"/>
      <c r="P26" s="80"/>
      <c r="Q26" s="80"/>
      <c r="R26" s="6"/>
      <c r="S26" s="6"/>
      <c r="T26" s="6"/>
      <c r="U26" t="s">
        <v>101</v>
      </c>
    </row>
    <row r="27" spans="2:21" x14ac:dyDescent="0.3">
      <c r="B27" s="169"/>
      <c r="C27" s="169"/>
      <c r="D27" s="8" t="s">
        <v>87</v>
      </c>
      <c r="E27" s="8"/>
      <c r="F27" s="6"/>
      <c r="G27" s="6"/>
      <c r="H27"/>
      <c r="L27" s="160"/>
      <c r="M27" s="160"/>
      <c r="N27" s="80"/>
      <c r="O27" s="80"/>
      <c r="P27" s="80"/>
      <c r="Q27" s="6"/>
      <c r="R27" s="6"/>
      <c r="S27" s="6"/>
      <c r="T27" s="6"/>
      <c r="U27" t="s">
        <v>101</v>
      </c>
    </row>
    <row r="28" spans="2:21" x14ac:dyDescent="0.3">
      <c r="B28" s="169"/>
      <c r="C28" s="169"/>
      <c r="D28" s="24" t="s">
        <v>2</v>
      </c>
      <c r="E28" s="24"/>
      <c r="F28" s="83"/>
      <c r="G28" s="83"/>
      <c r="H28"/>
      <c r="L28" s="160"/>
      <c r="M28" s="160"/>
      <c r="N28" s="80"/>
      <c r="O28" s="80"/>
      <c r="P28" s="80"/>
      <c r="Q28" s="6"/>
      <c r="R28" s="6"/>
      <c r="S28" s="6"/>
      <c r="T28" s="6"/>
      <c r="U28" t="s">
        <v>101</v>
      </c>
    </row>
    <row r="29" spans="2:21" x14ac:dyDescent="0.3">
      <c r="L29" s="160"/>
      <c r="M29" s="160"/>
      <c r="N29" s="80"/>
      <c r="O29" s="80"/>
      <c r="P29" s="80"/>
      <c r="Q29" s="6"/>
      <c r="R29" s="6"/>
      <c r="S29" s="6"/>
      <c r="T29" s="6"/>
      <c r="U29" t="s">
        <v>101</v>
      </c>
    </row>
    <row r="30" spans="2:21" x14ac:dyDescent="0.3">
      <c r="B30" s="170" t="s">
        <v>4</v>
      </c>
      <c r="C30" s="170"/>
      <c r="D30" s="53" t="s">
        <v>5</v>
      </c>
      <c r="E30" s="13" t="s">
        <v>6</v>
      </c>
      <c r="F30" s="12"/>
      <c r="G30" s="240" t="s">
        <v>4</v>
      </c>
      <c r="H30" s="241"/>
      <c r="I30" s="53" t="s">
        <v>5</v>
      </c>
      <c r="J30" s="13" t="s">
        <v>6</v>
      </c>
      <c r="L30" s="163"/>
      <c r="M30" s="163"/>
      <c r="N30" s="80"/>
      <c r="O30" s="4"/>
      <c r="P30" s="80"/>
      <c r="Q30" s="6"/>
      <c r="R30" s="6"/>
      <c r="S30" s="6"/>
      <c r="T30" s="6"/>
      <c r="U30" t="s">
        <v>99</v>
      </c>
    </row>
    <row r="31" spans="2:21" x14ac:dyDescent="0.3">
      <c r="C31" s="11"/>
      <c r="D31" s="11"/>
      <c r="E31" s="7"/>
      <c r="F31" s="4"/>
      <c r="G31" s="7"/>
      <c r="H31" s="7"/>
      <c r="I31" s="7"/>
      <c r="J31" s="7"/>
      <c r="L31" s="163"/>
      <c r="M31" s="163"/>
      <c r="N31" s="80"/>
      <c r="O31" s="80"/>
      <c r="P31" s="4"/>
      <c r="Q31" s="163"/>
      <c r="R31" s="163"/>
      <c r="S31" s="80"/>
      <c r="T31" s="80"/>
      <c r="U31" t="s">
        <v>101</v>
      </c>
    </row>
    <row r="32" spans="2:21" x14ac:dyDescent="0.3">
      <c r="B32" s="249" t="s">
        <v>43</v>
      </c>
      <c r="C32" s="250"/>
      <c r="D32" s="250"/>
      <c r="E32" s="251"/>
      <c r="F32" s="10"/>
      <c r="G32" s="249" t="s">
        <v>44</v>
      </c>
      <c r="H32" s="250"/>
      <c r="I32" s="250"/>
      <c r="J32" s="251"/>
      <c r="L32" s="163"/>
      <c r="M32" s="163"/>
      <c r="N32" s="163"/>
      <c r="O32" s="80"/>
      <c r="P32" s="4"/>
      <c r="Q32" s="163"/>
      <c r="R32" s="163"/>
      <c r="S32" s="80"/>
      <c r="T32" s="80"/>
    </row>
    <row r="33" spans="1:20" x14ac:dyDescent="0.3">
      <c r="B33" s="231">
        <v>0.41666666666666669</v>
      </c>
      <c r="C33" s="231">
        <v>0.5</v>
      </c>
      <c r="D33" s="252">
        <v>45</v>
      </c>
      <c r="E33" s="254" t="s">
        <v>45</v>
      </c>
      <c r="F33" s="4"/>
      <c r="G33" s="82">
        <v>0.41666666666666669</v>
      </c>
      <c r="H33" s="82">
        <v>0.5</v>
      </c>
      <c r="I33" s="1">
        <v>30</v>
      </c>
      <c r="J33" s="26" t="s">
        <v>46</v>
      </c>
      <c r="L33" s="4"/>
      <c r="M33" s="164"/>
      <c r="N33" s="4"/>
      <c r="O33" s="6"/>
      <c r="P33" s="6"/>
      <c r="Q33" s="4"/>
      <c r="R33" s="4"/>
      <c r="S33" s="4"/>
      <c r="T33" s="6"/>
    </row>
    <row r="34" spans="1:20" x14ac:dyDescent="0.3">
      <c r="B34" s="232"/>
      <c r="C34" s="232"/>
      <c r="D34" s="253"/>
      <c r="E34" s="255"/>
      <c r="F34" s="4"/>
      <c r="G34" s="9">
        <f>G33+TIME(0,I33,0)</f>
        <v>0.4375</v>
      </c>
      <c r="H34" s="9">
        <f>H33+TIME(0,I33,0)</f>
        <v>0.52083333333333337</v>
      </c>
      <c r="I34" s="1">
        <v>15</v>
      </c>
      <c r="J34" s="26" t="s">
        <v>83</v>
      </c>
      <c r="L34" s="4"/>
      <c r="M34" s="4"/>
      <c r="N34" s="6"/>
      <c r="O34" s="184"/>
      <c r="P34" s="184"/>
      <c r="Q34" s="184"/>
      <c r="R34" s="184"/>
      <c r="S34" s="184"/>
      <c r="T34" s="184"/>
    </row>
    <row r="35" spans="1:20" x14ac:dyDescent="0.3">
      <c r="B35" s="82">
        <f>B33+TIME(0,D33,0)</f>
        <v>0.44791666666666669</v>
      </c>
      <c r="C35" s="82">
        <f>C33+TIME(0,D33,0)</f>
        <v>0.53125</v>
      </c>
      <c r="D35" s="1">
        <v>30</v>
      </c>
      <c r="E35" s="25" t="s">
        <v>46</v>
      </c>
      <c r="F35" s="4"/>
      <c r="G35" s="225">
        <f>G34+TIME(0,I34,0)</f>
        <v>0.44791666666666669</v>
      </c>
      <c r="H35" s="225">
        <f>H34+TIME(0,I34,0)</f>
        <v>0.53125</v>
      </c>
      <c r="I35" s="256">
        <v>45</v>
      </c>
      <c r="J35" s="254" t="s">
        <v>45</v>
      </c>
      <c r="L35" t="s">
        <v>101</v>
      </c>
    </row>
    <row r="36" spans="1:20" x14ac:dyDescent="0.3">
      <c r="B36" s="82">
        <f>B35+TIME(0,D35,0)</f>
        <v>0.46875</v>
      </c>
      <c r="C36" s="82">
        <f>C35+TIME(0,D35,0)</f>
        <v>0.55208333333333337</v>
      </c>
      <c r="D36" s="1">
        <v>15</v>
      </c>
      <c r="E36" s="26" t="s">
        <v>83</v>
      </c>
      <c r="F36" s="4"/>
      <c r="G36" s="226"/>
      <c r="H36" s="226"/>
      <c r="I36" s="256"/>
      <c r="J36" s="255"/>
      <c r="L36" t="s">
        <v>99</v>
      </c>
      <c r="M36" t="s">
        <v>101</v>
      </c>
      <c r="N36">
        <f ca="1">SUMIF(L$33:L$40,"=p",D$33:D$39)</f>
        <v>45</v>
      </c>
    </row>
    <row r="37" spans="1:20" x14ac:dyDescent="0.3">
      <c r="B37" s="95"/>
      <c r="C37" s="95"/>
      <c r="D37" s="92"/>
      <c r="E37" s="92"/>
      <c r="F37" s="14"/>
      <c r="G37" s="96"/>
      <c r="H37" s="96"/>
      <c r="I37" s="97"/>
      <c r="J37" s="98"/>
      <c r="M37" t="s">
        <v>99</v>
      </c>
      <c r="N37">
        <f ca="1">SUMIF(L$33:L$40,"=T",D$33:D$39)</f>
        <v>15</v>
      </c>
    </row>
    <row r="38" spans="1:20" x14ac:dyDescent="0.3">
      <c r="B38" s="9">
        <f>B36+TIME(0,D36,0)</f>
        <v>0.47916666666666669</v>
      </c>
      <c r="C38" s="9">
        <f>C36+TIME(0,D36,0)</f>
        <v>0.5625</v>
      </c>
      <c r="D38" s="1">
        <v>15</v>
      </c>
      <c r="E38" s="246" t="s">
        <v>64</v>
      </c>
      <c r="F38" s="247"/>
      <c r="G38" s="247"/>
      <c r="H38" s="247"/>
      <c r="I38" s="247"/>
      <c r="J38" s="248"/>
      <c r="L38" t="s">
        <v>101</v>
      </c>
      <c r="M38" t="s">
        <v>100</v>
      </c>
      <c r="N38">
        <f ca="1">SUMIF(L$33:L$40,"=A",D$33:D$39)</f>
        <v>5</v>
      </c>
    </row>
    <row r="39" spans="1:20" x14ac:dyDescent="0.3">
      <c r="B39" s="9">
        <f>B38+TIME(0,D38,0)</f>
        <v>0.48958333333333337</v>
      </c>
      <c r="C39" s="9">
        <f>C38+TIME(0,D38,0)</f>
        <v>0.57291666666666663</v>
      </c>
      <c r="D39" s="1">
        <v>5</v>
      </c>
      <c r="E39" s="201" t="s">
        <v>84</v>
      </c>
      <c r="F39" s="202"/>
      <c r="G39" s="202"/>
      <c r="H39" s="202"/>
      <c r="I39" s="202"/>
      <c r="J39" s="203"/>
      <c r="L39" t="s">
        <v>100</v>
      </c>
    </row>
    <row r="40" spans="1:20" hidden="1" x14ac:dyDescent="0.3">
      <c r="C40" s="68" t="s">
        <v>14</v>
      </c>
      <c r="D40" s="10">
        <f>SUM(D33:D39)</f>
        <v>110</v>
      </c>
      <c r="I40" s="10">
        <f>SUM(I33:I39)+D38+D39</f>
        <v>110</v>
      </c>
    </row>
    <row r="41" spans="1:20" x14ac:dyDescent="0.3">
      <c r="E41" s="184"/>
      <c r="F41" s="184"/>
      <c r="G41" s="184"/>
      <c r="H41" s="184"/>
      <c r="I41" s="184"/>
      <c r="J41" s="184"/>
    </row>
    <row r="42" spans="1:20" x14ac:dyDescent="0.3">
      <c r="E42" t="s">
        <v>25</v>
      </c>
    </row>
    <row r="43" spans="1:20" x14ac:dyDescent="0.3">
      <c r="E43" t="s">
        <v>26</v>
      </c>
    </row>
    <row r="47" spans="1:20" x14ac:dyDescent="0.3">
      <c r="A47" t="s">
        <v>73</v>
      </c>
    </row>
    <row r="50" spans="2:10" x14ac:dyDescent="0.3">
      <c r="B50" s="169">
        <v>8</v>
      </c>
      <c r="C50" s="169"/>
      <c r="D50" s="2" t="s">
        <v>0</v>
      </c>
      <c r="E50" s="2"/>
      <c r="F50" s="6"/>
      <c r="G50" s="6"/>
      <c r="H50"/>
    </row>
    <row r="51" spans="2:10" x14ac:dyDescent="0.3">
      <c r="B51" s="169"/>
      <c r="C51" s="169"/>
      <c r="D51" s="8" t="s">
        <v>1</v>
      </c>
      <c r="E51" s="8"/>
      <c r="F51" s="6"/>
      <c r="G51" s="6"/>
      <c r="H51"/>
    </row>
    <row r="52" spans="2:10" x14ac:dyDescent="0.3">
      <c r="B52" s="169"/>
      <c r="C52" s="169"/>
      <c r="D52" s="24" t="s">
        <v>2</v>
      </c>
      <c r="E52" s="24"/>
      <c r="F52" s="83"/>
      <c r="G52" s="83"/>
      <c r="H52"/>
    </row>
    <row r="54" spans="2:10" x14ac:dyDescent="0.3">
      <c r="B54" s="170" t="s">
        <v>4</v>
      </c>
      <c r="C54" s="170"/>
      <c r="D54" s="53" t="s">
        <v>5</v>
      </c>
      <c r="E54" s="13" t="s">
        <v>6</v>
      </c>
      <c r="F54" s="12"/>
      <c r="G54" s="240" t="s">
        <v>4</v>
      </c>
      <c r="H54" s="241"/>
      <c r="I54" s="53" t="s">
        <v>5</v>
      </c>
      <c r="J54" s="13" t="s">
        <v>6</v>
      </c>
    </row>
    <row r="55" spans="2:10" x14ac:dyDescent="0.3">
      <c r="C55" s="11"/>
      <c r="D55" s="11"/>
      <c r="E55" s="7"/>
      <c r="F55" s="4"/>
      <c r="G55" s="7"/>
      <c r="H55" s="7"/>
      <c r="I55" s="7"/>
      <c r="J55" s="7"/>
    </row>
    <row r="56" spans="2:10" x14ac:dyDescent="0.3">
      <c r="B56" s="249" t="s">
        <v>43</v>
      </c>
      <c r="C56" s="250"/>
      <c r="D56" s="250"/>
      <c r="E56" s="251"/>
      <c r="F56" s="10"/>
      <c r="G56" s="249" t="s">
        <v>44</v>
      </c>
      <c r="H56" s="250"/>
      <c r="I56" s="250"/>
      <c r="J56" s="251"/>
    </row>
    <row r="57" spans="2:10" x14ac:dyDescent="0.3">
      <c r="B57" s="9">
        <v>0.4236111111111111</v>
      </c>
      <c r="C57" s="9">
        <v>0.51388888888888895</v>
      </c>
      <c r="D57" s="1">
        <v>30</v>
      </c>
      <c r="E57" s="26" t="s">
        <v>45</v>
      </c>
      <c r="F57" s="4"/>
      <c r="G57" s="9">
        <v>0.4236111111111111</v>
      </c>
      <c r="H57" s="9">
        <v>0.51388888888888895</v>
      </c>
      <c r="I57" s="1">
        <v>30</v>
      </c>
      <c r="J57" s="26" t="s">
        <v>46</v>
      </c>
    </row>
    <row r="58" spans="2:10" x14ac:dyDescent="0.3">
      <c r="B58" s="9">
        <v>0.44444444444444442</v>
      </c>
      <c r="C58" s="9">
        <v>0.53472222222222221</v>
      </c>
      <c r="D58" s="1">
        <v>30</v>
      </c>
      <c r="E58" s="25" t="s">
        <v>46</v>
      </c>
      <c r="F58" s="4"/>
      <c r="G58" s="9">
        <v>0.44444444444444442</v>
      </c>
      <c r="H58" s="9">
        <v>0.53472222222222221</v>
      </c>
      <c r="I58" s="1">
        <v>30</v>
      </c>
      <c r="J58" s="25" t="s">
        <v>45</v>
      </c>
    </row>
    <row r="59" spans="2:10" x14ac:dyDescent="0.3">
      <c r="C59" s="92"/>
      <c r="D59" s="92"/>
      <c r="E59" s="4"/>
      <c r="F59" s="4"/>
      <c r="G59" s="4"/>
      <c r="H59" s="5"/>
      <c r="I59" s="5"/>
      <c r="J59" s="4"/>
    </row>
    <row r="60" spans="2:10" x14ac:dyDescent="0.3">
      <c r="B60" s="9">
        <v>0.46527777777777773</v>
      </c>
      <c r="C60" s="9">
        <v>5.5555555555555552E-2</v>
      </c>
      <c r="D60" s="1">
        <v>50</v>
      </c>
      <c r="E60" s="246" t="s">
        <v>64</v>
      </c>
      <c r="F60" s="247"/>
      <c r="G60" s="247"/>
      <c r="H60" s="247"/>
      <c r="I60" s="247"/>
      <c r="J60" s="248"/>
    </row>
    <row r="61" spans="2:10" x14ac:dyDescent="0.3">
      <c r="C61" s="68" t="s">
        <v>14</v>
      </c>
      <c r="D61" s="10">
        <f>SUM(D57:D60)</f>
        <v>110</v>
      </c>
      <c r="I61" s="10">
        <f>SUM(I57:I58)+D60</f>
        <v>110</v>
      </c>
    </row>
    <row r="62" spans="2:10" x14ac:dyDescent="0.3">
      <c r="E62" s="184"/>
      <c r="F62" s="184"/>
      <c r="G62" s="184"/>
      <c r="H62" s="184"/>
      <c r="I62" s="184"/>
      <c r="J62" s="184"/>
    </row>
    <row r="63" spans="2:10" x14ac:dyDescent="0.3">
      <c r="E63" t="s">
        <v>25</v>
      </c>
    </row>
    <row r="64" spans="2:10" x14ac:dyDescent="0.3">
      <c r="E64" t="s">
        <v>26</v>
      </c>
    </row>
  </sheetData>
  <mergeCells count="30">
    <mergeCell ref="L17:M19"/>
    <mergeCell ref="L21:M21"/>
    <mergeCell ref="O34:T34"/>
    <mergeCell ref="B26:C28"/>
    <mergeCell ref="B2:C4"/>
    <mergeCell ref="B6:C6"/>
    <mergeCell ref="G6:H6"/>
    <mergeCell ref="B11:B15"/>
    <mergeCell ref="E39:J39"/>
    <mergeCell ref="B30:C30"/>
    <mergeCell ref="G30:H30"/>
    <mergeCell ref="B32:E32"/>
    <mergeCell ref="G32:J32"/>
    <mergeCell ref="B33:B34"/>
    <mergeCell ref="C33:C34"/>
    <mergeCell ref="D33:D34"/>
    <mergeCell ref="E33:E34"/>
    <mergeCell ref="G35:G36"/>
    <mergeCell ref="H35:H36"/>
    <mergeCell ref="I35:I36"/>
    <mergeCell ref="J35:J36"/>
    <mergeCell ref="E38:J38"/>
    <mergeCell ref="E60:J60"/>
    <mergeCell ref="E62:J62"/>
    <mergeCell ref="E41:J41"/>
    <mergeCell ref="B50:C52"/>
    <mergeCell ref="B54:C54"/>
    <mergeCell ref="G54:H54"/>
    <mergeCell ref="B56:E56"/>
    <mergeCell ref="G56:J56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4">
        <v>9</v>
      </c>
      <c r="C2" s="214"/>
      <c r="D2" s="214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4"/>
      <c r="C3" s="214"/>
      <c r="D3" s="214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4"/>
      <c r="C4" s="214"/>
      <c r="D4" s="214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7" t="s">
        <v>4</v>
      </c>
      <c r="C6" s="198"/>
      <c r="D6" s="53" t="s">
        <v>5</v>
      </c>
      <c r="E6" s="89" t="s">
        <v>6</v>
      </c>
      <c r="F6" s="19"/>
      <c r="G6" s="197" t="s">
        <v>4</v>
      </c>
      <c r="H6" s="198"/>
      <c r="I6" s="13" t="s">
        <v>5</v>
      </c>
      <c r="J6" s="89" t="s">
        <v>6</v>
      </c>
      <c r="K6" s="77"/>
      <c r="L6" s="197" t="s">
        <v>4</v>
      </c>
      <c r="M6" s="198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1"/>
      <c r="C7" s="137"/>
      <c r="D7" s="140"/>
      <c r="E7" s="139"/>
      <c r="F7" s="77"/>
      <c r="G7" s="139"/>
      <c r="H7" s="139"/>
      <c r="I7" s="138"/>
      <c r="J7" s="139"/>
      <c r="K7" s="77"/>
      <c r="L7" s="139"/>
      <c r="M7" s="139"/>
      <c r="N7" s="138"/>
      <c r="O7" s="139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85" t="s">
        <v>82</v>
      </c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4" t="s">
        <v>29</v>
      </c>
      <c r="C10" s="195"/>
      <c r="D10" s="195"/>
      <c r="E10" s="196"/>
      <c r="F10" s="29"/>
      <c r="G10" s="194" t="s">
        <v>52</v>
      </c>
      <c r="H10" s="195"/>
      <c r="I10" s="195"/>
      <c r="J10" s="196"/>
      <c r="K10" s="27"/>
      <c r="L10" s="194" t="s">
        <v>130</v>
      </c>
      <c r="M10" s="195"/>
      <c r="N10" s="195"/>
      <c r="O10" s="196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61">
        <f>B8+TIME(0,D8,0)</f>
        <v>0.4201388888888889</v>
      </c>
      <c r="C11" s="261">
        <f>C8+TIME(0,D8,0)</f>
        <v>0.50347222222222221</v>
      </c>
      <c r="D11" s="233">
        <v>95</v>
      </c>
      <c r="E11" s="259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2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2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2"/>
      <c r="C12" s="262"/>
      <c r="D12" s="234"/>
      <c r="E12" s="260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2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2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85" t="s">
        <v>84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71" t="s">
        <v>88</v>
      </c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69">
        <v>3</v>
      </c>
      <c r="C34" s="169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69"/>
      <c r="C35" s="169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69"/>
      <c r="C36" s="169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97" t="s">
        <v>4</v>
      </c>
      <c r="C39" s="198"/>
      <c r="D39" s="53" t="s">
        <v>5</v>
      </c>
      <c r="E39" s="89" t="s">
        <v>6</v>
      </c>
      <c r="F39" s="19"/>
      <c r="G39" s="197" t="s">
        <v>4</v>
      </c>
      <c r="H39" s="198"/>
      <c r="I39" s="13" t="s">
        <v>5</v>
      </c>
      <c r="J39" s="89" t="s">
        <v>6</v>
      </c>
      <c r="K39" s="77"/>
      <c r="L39" s="197" t="s">
        <v>4</v>
      </c>
      <c r="M39" s="198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08" t="s">
        <v>27</v>
      </c>
      <c r="F40" s="209"/>
      <c r="G40" s="209"/>
      <c r="H40" s="209"/>
      <c r="I40" s="209"/>
      <c r="J40" s="209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1" t="s">
        <v>79</v>
      </c>
      <c r="F41" s="212"/>
      <c r="G41" s="212"/>
      <c r="H41" s="212"/>
      <c r="I41" s="212"/>
      <c r="J41" s="212"/>
      <c r="K41" s="141"/>
      <c r="L41" s="141"/>
      <c r="M41" s="141"/>
      <c r="N41" s="141"/>
      <c r="O41" s="141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0" t="s">
        <v>29</v>
      </c>
      <c r="C44" s="191"/>
      <c r="D44" s="191"/>
      <c r="E44" s="192"/>
      <c r="F44" s="29"/>
      <c r="G44" s="190" t="s">
        <v>52</v>
      </c>
      <c r="H44" s="191"/>
      <c r="I44" s="191"/>
      <c r="J44" s="192"/>
      <c r="K44" s="29"/>
      <c r="L44" s="190" t="s">
        <v>52</v>
      </c>
      <c r="M44" s="191"/>
      <c r="N44" s="191"/>
      <c r="O44" s="192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04" t="s">
        <v>11</v>
      </c>
      <c r="F49" s="204"/>
      <c r="G49" s="204"/>
      <c r="H49" s="204"/>
      <c r="I49" s="204"/>
      <c r="J49" s="204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01" t="s">
        <v>84</v>
      </c>
      <c r="F50" s="202"/>
      <c r="G50" s="202"/>
      <c r="H50" s="202"/>
      <c r="I50" s="202"/>
      <c r="J50" s="202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71" t="s">
        <v>88</v>
      </c>
      <c r="E53" s="171"/>
      <c r="F53" s="171"/>
      <c r="G53" s="171"/>
      <c r="H53" s="171"/>
      <c r="I53" s="171"/>
      <c r="J53" s="171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69">
        <v>3</v>
      </c>
      <c r="C63" s="169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69"/>
      <c r="C64" s="169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69"/>
      <c r="C65" s="169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06" t="s">
        <v>4</v>
      </c>
      <c r="C68" s="206"/>
      <c r="D68" s="53" t="s">
        <v>5</v>
      </c>
      <c r="E68" s="89" t="s">
        <v>6</v>
      </c>
      <c r="F68" s="19"/>
      <c r="G68" s="199" t="s">
        <v>4</v>
      </c>
      <c r="H68" s="200"/>
      <c r="I68" s="13" t="s">
        <v>5</v>
      </c>
      <c r="J68" s="89" t="s">
        <v>6</v>
      </c>
      <c r="K68" s="77"/>
      <c r="L68" s="199" t="s">
        <v>4</v>
      </c>
      <c r="M68" s="200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05" t="s">
        <v>27</v>
      </c>
      <c r="F69" s="205"/>
      <c r="G69" s="205"/>
      <c r="H69" s="205"/>
      <c r="I69" s="205"/>
      <c r="J69" s="205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05" t="s">
        <v>28</v>
      </c>
      <c r="F70" s="205"/>
      <c r="G70" s="205"/>
      <c r="H70" s="205"/>
      <c r="I70" s="205"/>
      <c r="J70" s="205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0" t="s">
        <v>29</v>
      </c>
      <c r="C73" s="191"/>
      <c r="D73" s="191"/>
      <c r="E73" s="192"/>
      <c r="F73" s="29"/>
      <c r="G73" s="190" t="s">
        <v>52</v>
      </c>
      <c r="H73" s="191"/>
      <c r="I73" s="191"/>
      <c r="J73" s="192"/>
      <c r="K73" s="29"/>
      <c r="L73" s="190" t="s">
        <v>52</v>
      </c>
      <c r="M73" s="191"/>
      <c r="N73" s="191"/>
      <c r="O73" s="192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71" t="s">
        <v>24</v>
      </c>
      <c r="E79" s="171"/>
      <c r="F79" s="171"/>
      <c r="G79" s="171"/>
      <c r="H79" s="171"/>
      <c r="I79" s="171"/>
      <c r="J79" s="171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4">
        <v>10</v>
      </c>
      <c r="C2" s="214"/>
      <c r="D2" s="214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4"/>
      <c r="C3" s="214"/>
      <c r="D3" s="214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4"/>
      <c r="C4" s="214"/>
      <c r="D4" s="214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7" t="s">
        <v>4</v>
      </c>
      <c r="C6" s="198"/>
      <c r="D6" s="53" t="s">
        <v>5</v>
      </c>
      <c r="E6" s="55" t="s">
        <v>6</v>
      </c>
      <c r="F6" s="19"/>
      <c r="G6" s="197" t="s">
        <v>4</v>
      </c>
      <c r="H6" s="198"/>
      <c r="I6" s="53" t="s">
        <v>5</v>
      </c>
      <c r="J6" s="55" t="s">
        <v>6</v>
      </c>
      <c r="K6" s="77"/>
      <c r="L6" s="197" t="s">
        <v>4</v>
      </c>
      <c r="M6" s="198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4" t="s">
        <v>29</v>
      </c>
      <c r="C8" s="195"/>
      <c r="D8" s="195"/>
      <c r="E8" s="196"/>
      <c r="F8" s="29"/>
      <c r="G8" s="194" t="s">
        <v>52</v>
      </c>
      <c r="H8" s="195"/>
      <c r="I8" s="195"/>
      <c r="J8" s="196"/>
      <c r="K8" s="27"/>
      <c r="L8" s="194" t="s">
        <v>130</v>
      </c>
      <c r="M8" s="195"/>
      <c r="N8" s="195"/>
      <c r="O8" s="196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1">
        <v>0.41666666666666669</v>
      </c>
      <c r="C9" s="231">
        <v>0.5</v>
      </c>
      <c r="D9" s="233">
        <v>100</v>
      </c>
      <c r="E9" s="259" t="s">
        <v>131</v>
      </c>
      <c r="F9" s="27"/>
      <c r="G9" s="82">
        <v>0.41666666666666669</v>
      </c>
      <c r="H9" s="82">
        <v>0.5</v>
      </c>
      <c r="I9" s="56">
        <v>45</v>
      </c>
      <c r="J9" s="132" t="s">
        <v>132</v>
      </c>
      <c r="K9" s="27"/>
      <c r="L9" s="82">
        <v>0.41666666666666669</v>
      </c>
      <c r="M9" s="82">
        <v>0.5</v>
      </c>
      <c r="N9" s="56">
        <v>55</v>
      </c>
      <c r="O9" s="132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2"/>
      <c r="C10" s="232"/>
      <c r="D10" s="234"/>
      <c r="E10" s="260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2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2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85" t="s">
        <v>84</v>
      </c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71" t="s">
        <v>88</v>
      </c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69">
        <v>3</v>
      </c>
      <c r="C32" s="169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69"/>
      <c r="C33" s="169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69"/>
      <c r="C34" s="169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97" t="s">
        <v>4</v>
      </c>
      <c r="C37" s="198"/>
      <c r="D37" s="53" t="s">
        <v>5</v>
      </c>
      <c r="E37" s="89" t="s">
        <v>6</v>
      </c>
      <c r="F37" s="19"/>
      <c r="G37" s="197" t="s">
        <v>4</v>
      </c>
      <c r="H37" s="198"/>
      <c r="I37" s="13" t="s">
        <v>5</v>
      </c>
      <c r="J37" s="89" t="s">
        <v>6</v>
      </c>
      <c r="K37" s="77"/>
      <c r="L37" s="197" t="s">
        <v>4</v>
      </c>
      <c r="M37" s="198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08" t="s">
        <v>27</v>
      </c>
      <c r="F38" s="209"/>
      <c r="G38" s="209"/>
      <c r="H38" s="209"/>
      <c r="I38" s="209"/>
      <c r="J38" s="209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1" t="s">
        <v>79</v>
      </c>
      <c r="F39" s="212"/>
      <c r="G39" s="212"/>
      <c r="H39" s="212"/>
      <c r="I39" s="212"/>
      <c r="J39" s="212"/>
      <c r="K39" s="141"/>
      <c r="L39" s="141"/>
      <c r="M39" s="141"/>
      <c r="N39" s="141"/>
      <c r="O39" s="141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0" t="s">
        <v>29</v>
      </c>
      <c r="C42" s="191"/>
      <c r="D42" s="191"/>
      <c r="E42" s="192"/>
      <c r="F42" s="29"/>
      <c r="G42" s="190" t="s">
        <v>52</v>
      </c>
      <c r="H42" s="191"/>
      <c r="I42" s="191"/>
      <c r="J42" s="192"/>
      <c r="K42" s="29"/>
      <c r="L42" s="190" t="s">
        <v>52</v>
      </c>
      <c r="M42" s="191"/>
      <c r="N42" s="191"/>
      <c r="O42" s="192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04" t="s">
        <v>11</v>
      </c>
      <c r="F47" s="204"/>
      <c r="G47" s="204"/>
      <c r="H47" s="204"/>
      <c r="I47" s="204"/>
      <c r="J47" s="204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01" t="s">
        <v>84</v>
      </c>
      <c r="F48" s="202"/>
      <c r="G48" s="202"/>
      <c r="H48" s="202"/>
      <c r="I48" s="202"/>
      <c r="J48" s="202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71" t="s">
        <v>88</v>
      </c>
      <c r="E51" s="171"/>
      <c r="F51" s="171"/>
      <c r="G51" s="171"/>
      <c r="H51" s="171"/>
      <c r="I51" s="171"/>
      <c r="J51" s="171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69">
        <v>3</v>
      </c>
      <c r="C61" s="169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69"/>
      <c r="C62" s="169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69"/>
      <c r="C63" s="169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06" t="s">
        <v>4</v>
      </c>
      <c r="C66" s="206"/>
      <c r="D66" s="53" t="s">
        <v>5</v>
      </c>
      <c r="E66" s="89" t="s">
        <v>6</v>
      </c>
      <c r="F66" s="19"/>
      <c r="G66" s="199" t="s">
        <v>4</v>
      </c>
      <c r="H66" s="200"/>
      <c r="I66" s="13" t="s">
        <v>5</v>
      </c>
      <c r="J66" s="89" t="s">
        <v>6</v>
      </c>
      <c r="K66" s="77"/>
      <c r="L66" s="199" t="s">
        <v>4</v>
      </c>
      <c r="M66" s="200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05" t="s">
        <v>27</v>
      </c>
      <c r="F67" s="205"/>
      <c r="G67" s="205"/>
      <c r="H67" s="205"/>
      <c r="I67" s="205"/>
      <c r="J67" s="205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05" t="s">
        <v>28</v>
      </c>
      <c r="F68" s="205"/>
      <c r="G68" s="205"/>
      <c r="H68" s="205"/>
      <c r="I68" s="205"/>
      <c r="J68" s="205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0" t="s">
        <v>29</v>
      </c>
      <c r="C71" s="191"/>
      <c r="D71" s="191"/>
      <c r="E71" s="192"/>
      <c r="F71" s="29"/>
      <c r="G71" s="190" t="s">
        <v>52</v>
      </c>
      <c r="H71" s="191"/>
      <c r="I71" s="191"/>
      <c r="J71" s="192"/>
      <c r="K71" s="29"/>
      <c r="L71" s="190" t="s">
        <v>52</v>
      </c>
      <c r="M71" s="191"/>
      <c r="N71" s="191"/>
      <c r="O71" s="192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71" t="s">
        <v>24</v>
      </c>
      <c r="E77" s="171"/>
      <c r="F77" s="171"/>
      <c r="G77" s="171"/>
      <c r="H77" s="171"/>
      <c r="I77" s="171"/>
      <c r="J77" s="171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45</v>
      </c>
      <c r="E2">
        <f>'DAY 3'!$AH9</f>
        <v>45</v>
      </c>
      <c r="F2">
        <f>'DAY 4'!$X9</f>
        <v>30</v>
      </c>
      <c r="G2">
        <f>'DAY 6'!J7</f>
        <v>80</v>
      </c>
      <c r="H2" t="e">
        <f>'DAY 7'!#REF!</f>
        <v>#REF!</v>
      </c>
      <c r="I2">
        <f>'DAY 8'!$J9</f>
        <v>90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60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10</v>
      </c>
      <c r="H3">
        <f>'DAY 7'!$J9</f>
        <v>15</v>
      </c>
      <c r="I3">
        <f>'DAY 8'!$J11</f>
        <v>10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50</v>
      </c>
      <c r="D4">
        <f>'DAY 2'!$J9</f>
        <v>50</v>
      </c>
      <c r="E4">
        <f>'DAY 3'!$AH11</f>
        <v>10</v>
      </c>
      <c r="F4">
        <f>'DAY 4'!$X10</f>
        <v>70</v>
      </c>
      <c r="G4">
        <f>'DAY 6'!J9</f>
        <v>20</v>
      </c>
      <c r="H4" t="e">
        <f>'DAY 7'!#REF!</f>
        <v>#REF!</v>
      </c>
      <c r="I4">
        <f>'DAY 8'!$J12</f>
        <v>10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="95" zoomScaleNormal="95" workbookViewId="0">
      <selection activeCell="J31" sqref="J3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145</v>
      </c>
      <c r="G1"/>
      <c r="H1"/>
    </row>
    <row r="2" spans="1:10" x14ac:dyDescent="0.3">
      <c r="A2" s="70"/>
      <c r="B2" s="169">
        <v>2</v>
      </c>
      <c r="C2" s="169"/>
      <c r="E2" s="129" t="s">
        <v>136</v>
      </c>
      <c r="G2"/>
      <c r="H2"/>
    </row>
    <row r="3" spans="1:10" x14ac:dyDescent="0.3">
      <c r="A3" s="70"/>
      <c r="B3" s="169"/>
      <c r="C3" s="169"/>
      <c r="E3" s="130" t="s">
        <v>129</v>
      </c>
      <c r="G3"/>
      <c r="H3"/>
    </row>
    <row r="4" spans="1:10" x14ac:dyDescent="0.3">
      <c r="A4" s="71"/>
      <c r="B4" s="169"/>
      <c r="C4" s="169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70" t="s">
        <v>4</v>
      </c>
      <c r="C6" s="170"/>
      <c r="D6" s="53" t="s">
        <v>5</v>
      </c>
      <c r="E6" s="170" t="s">
        <v>6</v>
      </c>
      <c r="F6" s="170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85" t="s">
        <v>170</v>
      </c>
      <c r="F7" s="185"/>
      <c r="G7"/>
      <c r="H7" t="s">
        <v>100</v>
      </c>
      <c r="I7" t="s">
        <v>101</v>
      </c>
      <c r="J7">
        <f>SUMIF(H$7:H$14,"=p",D$7:D$14)</f>
        <v>45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85" t="s">
        <v>151</v>
      </c>
      <c r="F8" s="185"/>
      <c r="G8"/>
      <c r="H8" t="s">
        <v>100</v>
      </c>
      <c r="I8" t="s">
        <v>99</v>
      </c>
      <c r="J8">
        <f>SUMIF(H$7:H$14,"=t",D$7:D$14)</f>
        <v>15</v>
      </c>
    </row>
    <row r="9" spans="1:10" ht="19.8" customHeight="1" x14ac:dyDescent="0.3">
      <c r="A9" s="79"/>
      <c r="B9" s="104">
        <f t="shared" ref="B9:B14" si="0">B8+TIME(0,D8,0)</f>
        <v>0.43402777777777779</v>
      </c>
      <c r="C9" s="104">
        <f t="shared" ref="C9:C14" si="1">C8+TIME(0,D8,0)</f>
        <v>0.51736111111111105</v>
      </c>
      <c r="D9" s="111">
        <v>15</v>
      </c>
      <c r="E9" s="186" t="s">
        <v>133</v>
      </c>
      <c r="F9" s="189"/>
      <c r="G9"/>
      <c r="H9" t="s">
        <v>101</v>
      </c>
      <c r="I9" s="79" t="s">
        <v>100</v>
      </c>
      <c r="J9">
        <f>SUMIF(H$7:H$14,"=a",D$7:D$14)</f>
        <v>50</v>
      </c>
    </row>
    <row r="10" spans="1:10" x14ac:dyDescent="0.3">
      <c r="A10" s="79"/>
      <c r="B10" s="104">
        <f t="shared" ref="B10:B12" si="2">B9+TIME(0,D9,0)</f>
        <v>0.44444444444444448</v>
      </c>
      <c r="C10" s="104">
        <f t="shared" ref="C10:C12" si="3">C9+TIME(0,D9,0)</f>
        <v>0.52777777777777768</v>
      </c>
      <c r="D10" s="37">
        <v>15</v>
      </c>
      <c r="E10" s="185" t="s">
        <v>173</v>
      </c>
      <c r="F10" s="185"/>
      <c r="G10"/>
      <c r="H10" t="s">
        <v>99</v>
      </c>
      <c r="I10" s="79"/>
    </row>
    <row r="11" spans="1:10" s="79" customFormat="1" ht="34.799999999999997" customHeight="1" x14ac:dyDescent="0.3">
      <c r="B11" s="104">
        <f t="shared" si="2"/>
        <v>0.45486111111111116</v>
      </c>
      <c r="C11" s="104">
        <f t="shared" si="3"/>
        <v>0.53819444444444431</v>
      </c>
      <c r="D11" s="128">
        <v>30</v>
      </c>
      <c r="E11" s="186" t="s">
        <v>174</v>
      </c>
      <c r="F11" s="187"/>
      <c r="H11" s="79" t="s">
        <v>101</v>
      </c>
    </row>
    <row r="12" spans="1:10" x14ac:dyDescent="0.3">
      <c r="B12" s="104">
        <f t="shared" si="2"/>
        <v>0.47569444444444448</v>
      </c>
      <c r="C12" s="104">
        <f t="shared" si="3"/>
        <v>0.55902777777777768</v>
      </c>
      <c r="D12" s="143">
        <v>10</v>
      </c>
      <c r="E12" s="188" t="s">
        <v>149</v>
      </c>
      <c r="F12" s="188"/>
      <c r="G12"/>
      <c r="H12" s="79" t="s">
        <v>100</v>
      </c>
      <c r="I12" s="79"/>
      <c r="J12" s="79"/>
    </row>
    <row r="13" spans="1:10" x14ac:dyDescent="0.3">
      <c r="B13" s="104">
        <f t="shared" si="0"/>
        <v>0.4826388888888889</v>
      </c>
      <c r="C13" s="104">
        <f t="shared" si="1"/>
        <v>0.5659722222222221</v>
      </c>
      <c r="D13" s="58">
        <v>10</v>
      </c>
      <c r="E13" s="188" t="s">
        <v>134</v>
      </c>
      <c r="F13" s="188"/>
      <c r="G13"/>
      <c r="H13" s="79" t="s">
        <v>100</v>
      </c>
      <c r="I13" s="79"/>
      <c r="J13" s="79"/>
    </row>
    <row r="14" spans="1:10" x14ac:dyDescent="0.3">
      <c r="B14" s="104">
        <f t="shared" si="0"/>
        <v>0.48958333333333331</v>
      </c>
      <c r="C14" s="104">
        <f t="shared" si="1"/>
        <v>0.57291666666666652</v>
      </c>
      <c r="D14" s="73">
        <v>5</v>
      </c>
      <c r="E14" s="185" t="s">
        <v>95</v>
      </c>
      <c r="F14" s="185"/>
      <c r="G14"/>
      <c r="H14" s="79" t="s">
        <v>100</v>
      </c>
      <c r="I14" s="79"/>
      <c r="J14" s="79"/>
    </row>
    <row r="15" spans="1:10" ht="16.8" hidden="1" customHeight="1" x14ac:dyDescent="0.3">
      <c r="A15" s="10"/>
      <c r="B15" s="68"/>
      <c r="C15" s="68" t="s">
        <v>14</v>
      </c>
      <c r="D15" s="10">
        <f>SUM($D7:$D14)</f>
        <v>110</v>
      </c>
      <c r="G15"/>
      <c r="H15" s="79"/>
      <c r="I15" s="79"/>
      <c r="J15" s="79"/>
    </row>
    <row r="16" spans="1:10" x14ac:dyDescent="0.3">
      <c r="A16" s="10"/>
      <c r="B16" s="68"/>
      <c r="C16" s="68"/>
      <c r="D16" s="10"/>
      <c r="G16"/>
      <c r="H16"/>
    </row>
    <row r="17" spans="1:8" x14ac:dyDescent="0.3">
      <c r="G17"/>
      <c r="H17"/>
    </row>
    <row r="18" spans="1:8" x14ac:dyDescent="0.3">
      <c r="D18" s="88" t="s">
        <v>126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70"/>
      <c r="B30" s="169">
        <v>2</v>
      </c>
      <c r="C30" s="169"/>
      <c r="D30" s="2" t="s">
        <v>86</v>
      </c>
      <c r="E30" s="2"/>
      <c r="F30" s="6"/>
      <c r="G30" s="6"/>
      <c r="H30"/>
    </row>
    <row r="31" spans="1:8" x14ac:dyDescent="0.3">
      <c r="A31" s="70"/>
      <c r="B31" s="169"/>
      <c r="C31" s="169"/>
      <c r="D31" s="8" t="s">
        <v>87</v>
      </c>
      <c r="E31" s="8"/>
      <c r="F31" s="6"/>
      <c r="G31" s="6"/>
      <c r="H31"/>
    </row>
    <row r="32" spans="1:8" x14ac:dyDescent="0.3">
      <c r="A32" s="71"/>
      <c r="B32" s="169"/>
      <c r="C32" s="169"/>
      <c r="D32" s="24" t="s">
        <v>2</v>
      </c>
      <c r="E32" s="24"/>
      <c r="G32"/>
      <c r="H32"/>
    </row>
    <row r="33" spans="1:19" ht="14.4" customHeight="1" x14ac:dyDescent="0.3">
      <c r="A33" t="s">
        <v>112</v>
      </c>
    </row>
    <row r="34" spans="1:19" ht="14.4" customHeight="1" x14ac:dyDescent="0.3">
      <c r="A34" t="s">
        <v>114</v>
      </c>
      <c r="E34" s="10" t="s">
        <v>3</v>
      </c>
      <c r="G34"/>
      <c r="H34"/>
      <c r="Q34" t="s">
        <v>98</v>
      </c>
    </row>
    <row r="35" spans="1:19" ht="14.4" customHeight="1" x14ac:dyDescent="0.3">
      <c r="B35" s="170" t="s">
        <v>4</v>
      </c>
      <c r="C35" s="170"/>
      <c r="D35" s="53" t="s">
        <v>5</v>
      </c>
      <c r="E35" s="126" t="s">
        <v>6</v>
      </c>
      <c r="F35" s="78"/>
      <c r="G35" s="177"/>
      <c r="H35" s="177"/>
      <c r="I35" s="78"/>
      <c r="J35" s="78"/>
      <c r="L35" s="177"/>
      <c r="M35" s="177"/>
      <c r="N35" s="78"/>
      <c r="O35" s="78"/>
    </row>
    <row r="36" spans="1:19" x14ac:dyDescent="0.3">
      <c r="B36" s="59">
        <v>0.41666666666666669</v>
      </c>
      <c r="C36" s="59">
        <v>0.5</v>
      </c>
      <c r="D36" s="58">
        <v>15</v>
      </c>
      <c r="E36" s="116" t="s">
        <v>81</v>
      </c>
      <c r="G36"/>
      <c r="H36"/>
      <c r="Q36" t="s">
        <v>100</v>
      </c>
    </row>
    <row r="37" spans="1:19" x14ac:dyDescent="0.3">
      <c r="B37" s="66">
        <f>B36+TIME(0,$D36,0)</f>
        <v>0.42708333333333337</v>
      </c>
      <c r="C37" s="66">
        <f>C36+TIME(0,$D36,0)</f>
        <v>0.51041666666666663</v>
      </c>
      <c r="D37" s="58">
        <v>5</v>
      </c>
      <c r="E37" s="117" t="s">
        <v>92</v>
      </c>
      <c r="G37"/>
      <c r="H37"/>
      <c r="Q37" t="s">
        <v>100</v>
      </c>
    </row>
    <row r="38" spans="1:19" x14ac:dyDescent="0.3">
      <c r="B38" s="67"/>
      <c r="C38" s="67"/>
      <c r="D38" s="67"/>
      <c r="E38" s="62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9" x14ac:dyDescent="0.3">
      <c r="B39" s="86"/>
      <c r="C39" s="86"/>
      <c r="E39" s="46" t="s">
        <v>9</v>
      </c>
      <c r="G39"/>
      <c r="H39"/>
    </row>
    <row r="40" spans="1:19" s="79" customFormat="1" ht="30" customHeight="1" x14ac:dyDescent="0.3">
      <c r="B40" s="104">
        <f>B37+TIME(0,$D37,0)</f>
        <v>0.43055555555555558</v>
      </c>
      <c r="C40" s="104">
        <f>C37+TIME(0,$D37,0)</f>
        <v>0.51388888888888884</v>
      </c>
      <c r="D40" s="111">
        <v>30</v>
      </c>
      <c r="E40" s="118" t="s">
        <v>93</v>
      </c>
      <c r="Q40" s="79" t="s">
        <v>101</v>
      </c>
    </row>
    <row r="41" spans="1:19" s="79" customFormat="1" ht="30" customHeight="1" x14ac:dyDescent="0.3">
      <c r="B41" s="104">
        <f>B40+TIME(0,$D40,0)</f>
        <v>0.4513888888888889</v>
      </c>
      <c r="C41" s="104">
        <f>C40+TIME(0,$D40,0)</f>
        <v>0.53472222222222221</v>
      </c>
      <c r="D41" s="111">
        <v>20</v>
      </c>
      <c r="E41" s="119" t="s">
        <v>123</v>
      </c>
      <c r="Q41" s="79" t="s">
        <v>101</v>
      </c>
    </row>
    <row r="42" spans="1:19" x14ac:dyDescent="0.3">
      <c r="B42" s="120"/>
      <c r="C42" s="120"/>
      <c r="D42" s="107"/>
      <c r="E42" s="115" t="s">
        <v>21</v>
      </c>
      <c r="F42" s="10"/>
      <c r="H42" s="62"/>
      <c r="I42" s="10"/>
      <c r="J42" s="10"/>
      <c r="L42" s="62"/>
      <c r="M42" s="62"/>
      <c r="N42" s="10"/>
      <c r="O42" s="114"/>
      <c r="R42" t="s">
        <v>101</v>
      </c>
      <c r="S42">
        <f>SUMIF(Q$36:Q$48,"=p",D$36:D$48)</f>
        <v>70</v>
      </c>
    </row>
    <row r="43" spans="1:19" x14ac:dyDescent="0.3">
      <c r="B43" s="121">
        <f>B41+TIME(0,$D41,0)</f>
        <v>0.46527777777777779</v>
      </c>
      <c r="C43" s="121">
        <f>C41+TIME(0,$D41,0)</f>
        <v>0.54861111111111105</v>
      </c>
      <c r="D43" s="122">
        <v>20</v>
      </c>
      <c r="E43" s="115" t="s">
        <v>22</v>
      </c>
      <c r="F43" s="10"/>
      <c r="G43" s="62"/>
      <c r="H43" s="62"/>
      <c r="I43" s="10"/>
      <c r="J43" s="10"/>
      <c r="L43" s="62"/>
      <c r="M43" s="62"/>
      <c r="N43" s="10"/>
      <c r="O43" s="10"/>
      <c r="Q43" t="s">
        <v>101</v>
      </c>
      <c r="R43" t="s">
        <v>99</v>
      </c>
      <c r="S43">
        <f>SUMIF(Q$36:Q$48,"=T",D$36:D$48)</f>
        <v>0</v>
      </c>
    </row>
    <row r="44" spans="1:19" x14ac:dyDescent="0.3">
      <c r="B44" s="66"/>
      <c r="C44" s="66"/>
      <c r="D44" s="52"/>
      <c r="E44" s="47" t="s">
        <v>124</v>
      </c>
      <c r="F44" s="10"/>
      <c r="G44" s="62"/>
      <c r="H44" s="62"/>
      <c r="I44" s="10"/>
      <c r="J44" s="10"/>
      <c r="L44" s="62"/>
      <c r="M44" s="62"/>
      <c r="N44" s="10"/>
      <c r="O44" s="10"/>
      <c r="R44" t="s">
        <v>100</v>
      </c>
      <c r="S44">
        <f>SUMIF(Q$36:Q$48,"=A",D$36:D$48)</f>
        <v>40</v>
      </c>
    </row>
    <row r="45" spans="1:19" x14ac:dyDescent="0.3">
      <c r="B45" s="64"/>
      <c r="C45" s="64"/>
      <c r="D45" s="11"/>
      <c r="E45" s="4"/>
      <c r="F45" s="10"/>
      <c r="I45" s="10"/>
      <c r="J45" s="10"/>
    </row>
    <row r="46" spans="1:19" ht="14.4" customHeight="1" x14ac:dyDescent="0.3">
      <c r="B46" s="65"/>
      <c r="C46" s="65"/>
      <c r="D46" s="10"/>
      <c r="E46" s="4" t="s">
        <v>11</v>
      </c>
      <c r="G46"/>
      <c r="H46"/>
      <c r="J46" s="10"/>
    </row>
    <row r="47" spans="1:19" ht="14.4" customHeight="1" x14ac:dyDescent="0.3">
      <c r="B47" s="66">
        <f>B43+TIME(0,D43,0)</f>
        <v>0.47916666666666669</v>
      </c>
      <c r="C47" s="66">
        <f>C43+TIME(0,D43,0)</f>
        <v>0.56249999999999989</v>
      </c>
      <c r="D47" s="74">
        <v>15</v>
      </c>
      <c r="E47" s="116" t="s">
        <v>58</v>
      </c>
      <c r="G47"/>
      <c r="H47"/>
      <c r="Q47" t="s">
        <v>100</v>
      </c>
    </row>
    <row r="48" spans="1:19" x14ac:dyDescent="0.3">
      <c r="B48" s="66">
        <f t="shared" ref="B48:C48" si="4">B47+TIME(0,$D47,0)</f>
        <v>0.48958333333333337</v>
      </c>
      <c r="C48" s="66">
        <f t="shared" si="4"/>
        <v>0.57291666666666652</v>
      </c>
      <c r="D48" s="73">
        <v>5</v>
      </c>
      <c r="E48" s="116" t="s">
        <v>95</v>
      </c>
      <c r="G48"/>
      <c r="H48"/>
      <c r="Q48" t="s">
        <v>100</v>
      </c>
    </row>
    <row r="49" spans="1:19" ht="14.4" hidden="1" customHeight="1" x14ac:dyDescent="0.3">
      <c r="A49" s="10"/>
      <c r="B49" s="68"/>
      <c r="C49" s="68" t="s">
        <v>14</v>
      </c>
      <c r="D49" s="10">
        <f>SUM($D36,D42:D44,$D47:$D48)</f>
        <v>55</v>
      </c>
      <c r="I49" s="10">
        <f>SUM($D36,I42:I44,$D47:$D48)</f>
        <v>35</v>
      </c>
      <c r="N49" s="10">
        <f>SUM($D36,N42:N44,$D47:$D48)</f>
        <v>35</v>
      </c>
    </row>
    <row r="50" spans="1:19" x14ac:dyDescent="0.3">
      <c r="A50" s="10"/>
      <c r="B50" s="68"/>
      <c r="C50" s="68"/>
      <c r="D50" s="10"/>
      <c r="I50" s="10"/>
      <c r="N50" s="10"/>
    </row>
    <row r="51" spans="1:19" x14ac:dyDescent="0.3">
      <c r="D51" s="113" t="s">
        <v>88</v>
      </c>
      <c r="E51" s="113"/>
      <c r="G51"/>
      <c r="H51"/>
    </row>
    <row r="54" spans="1:19" s="86" customFormat="1" x14ac:dyDescent="0.3">
      <c r="B54" s="14"/>
      <c r="C54" s="14"/>
    </row>
    <row r="55" spans="1:19" x14ac:dyDescent="0.3">
      <c r="A55" t="s">
        <v>116</v>
      </c>
    </row>
    <row r="56" spans="1:19" x14ac:dyDescent="0.3">
      <c r="A56" s="70"/>
      <c r="B56" s="169">
        <v>2</v>
      </c>
      <c r="C56" s="169"/>
      <c r="D56" s="2" t="s">
        <v>86</v>
      </c>
      <c r="E56" s="2"/>
      <c r="F56" s="6"/>
      <c r="G56" s="6"/>
      <c r="H56"/>
    </row>
    <row r="57" spans="1:19" x14ac:dyDescent="0.3">
      <c r="A57" s="70"/>
      <c r="B57" s="169"/>
      <c r="C57" s="169"/>
      <c r="D57" s="8" t="s">
        <v>87</v>
      </c>
      <c r="E57" s="8"/>
      <c r="F57" s="6"/>
      <c r="G57" s="6"/>
      <c r="H57"/>
    </row>
    <row r="58" spans="1:19" x14ac:dyDescent="0.3">
      <c r="A58" s="71"/>
      <c r="B58" s="169"/>
      <c r="C58" s="169"/>
      <c r="D58" s="24" t="s">
        <v>2</v>
      </c>
      <c r="E58" s="24"/>
      <c r="G58"/>
      <c r="H58"/>
    </row>
    <row r="59" spans="1:19" ht="14.4" customHeight="1" x14ac:dyDescent="0.3">
      <c r="A59" t="s">
        <v>112</v>
      </c>
    </row>
    <row r="60" spans="1:19" ht="14.4" customHeight="1" x14ac:dyDescent="0.3">
      <c r="A60" t="s">
        <v>114</v>
      </c>
      <c r="E60" s="172" t="s">
        <v>3</v>
      </c>
      <c r="F60" s="172"/>
      <c r="G60" s="172"/>
      <c r="H60" s="172"/>
      <c r="I60" s="172"/>
      <c r="Q60" t="s">
        <v>98</v>
      </c>
    </row>
    <row r="61" spans="1:19" ht="14.4" customHeight="1" x14ac:dyDescent="0.3">
      <c r="B61" s="170" t="s">
        <v>4</v>
      </c>
      <c r="C61" s="170"/>
      <c r="D61" s="53" t="s">
        <v>5</v>
      </c>
      <c r="E61" s="13" t="s">
        <v>6</v>
      </c>
      <c r="F61" s="12"/>
      <c r="G61" s="174" t="s">
        <v>4</v>
      </c>
      <c r="H61" s="175"/>
      <c r="I61" s="13" t="s">
        <v>5</v>
      </c>
      <c r="J61" s="13" t="s">
        <v>6</v>
      </c>
      <c r="L61" s="174" t="s">
        <v>4</v>
      </c>
      <c r="M61" s="175"/>
      <c r="N61" s="13" t="s">
        <v>5</v>
      </c>
      <c r="O61" s="13" t="s">
        <v>6</v>
      </c>
    </row>
    <row r="62" spans="1:19" x14ac:dyDescent="0.3">
      <c r="B62" s="59">
        <v>0.41666666666666669</v>
      </c>
      <c r="C62" s="59">
        <v>0.5</v>
      </c>
      <c r="D62" s="58">
        <v>15</v>
      </c>
      <c r="E62" s="181" t="s">
        <v>81</v>
      </c>
      <c r="F62" s="182"/>
      <c r="G62" s="182"/>
      <c r="H62" s="182"/>
      <c r="I62" s="182"/>
      <c r="J62" s="182"/>
      <c r="K62" s="182"/>
      <c r="L62" s="182"/>
      <c r="M62" s="182"/>
      <c r="N62" s="182"/>
      <c r="O62" s="183"/>
      <c r="Q62" t="s">
        <v>100</v>
      </c>
    </row>
    <row r="63" spans="1:19" x14ac:dyDescent="0.3">
      <c r="C63" s="11"/>
      <c r="D63" s="11"/>
      <c r="E63" s="4"/>
      <c r="F63" s="4"/>
      <c r="G63" s="4"/>
      <c r="H63" s="4"/>
      <c r="I63" s="4"/>
      <c r="J63" s="4"/>
      <c r="M63" s="67"/>
      <c r="N63" s="67"/>
    </row>
    <row r="64" spans="1:19" s="23" customFormat="1" ht="15.6" customHeight="1" x14ac:dyDescent="0.3">
      <c r="B64" s="10"/>
      <c r="C64" s="10"/>
      <c r="D64" s="10"/>
      <c r="E64" s="172" t="s">
        <v>9</v>
      </c>
      <c r="F64" s="172"/>
      <c r="G64" s="172"/>
      <c r="H64" s="172"/>
      <c r="I64" s="172"/>
      <c r="J64" s="4"/>
      <c r="K64"/>
      <c r="L64"/>
      <c r="M64" s="67"/>
      <c r="N64" s="67"/>
      <c r="O64"/>
      <c r="Q64"/>
      <c r="R64"/>
      <c r="S64"/>
    </row>
    <row r="65" spans="1:19" ht="15.6" x14ac:dyDescent="0.3">
      <c r="B65" s="176" t="s">
        <v>16</v>
      </c>
      <c r="C65" s="176"/>
      <c r="D65" s="176"/>
      <c r="E65" s="176"/>
      <c r="F65" s="22"/>
      <c r="G65" s="176" t="s">
        <v>17</v>
      </c>
      <c r="H65" s="176"/>
      <c r="I65" s="176"/>
      <c r="J65" s="176"/>
      <c r="K65" s="23"/>
      <c r="L65" s="176" t="s">
        <v>53</v>
      </c>
      <c r="M65" s="176"/>
      <c r="N65" s="176"/>
      <c r="O65" s="176"/>
    </row>
    <row r="66" spans="1:19" x14ac:dyDescent="0.3">
      <c r="B66" s="66">
        <f>B62+TIME(0,$D62,0)</f>
        <v>0.42708333333333337</v>
      </c>
      <c r="C66" s="66">
        <f>C62+TIME(0,$D62,0)</f>
        <v>0.51041666666666663</v>
      </c>
      <c r="D66" s="52">
        <v>20</v>
      </c>
      <c r="E66" s="47" t="s">
        <v>18</v>
      </c>
      <c r="F66" s="4"/>
      <c r="G66" s="66">
        <f>B62+TIME(0,$D62,0)</f>
        <v>0.42708333333333337</v>
      </c>
      <c r="H66" s="66">
        <f>C62+TIME(0,$D62,0)</f>
        <v>0.51041666666666663</v>
      </c>
      <c r="I66" s="58">
        <v>20</v>
      </c>
      <c r="J66" s="47" t="s">
        <v>18</v>
      </c>
      <c r="L66" s="66">
        <f>B62+TIME(0,$D62,0)</f>
        <v>0.42708333333333337</v>
      </c>
      <c r="M66" s="66">
        <f>C62+TIME(0,$D62,0)</f>
        <v>0.51041666666666663</v>
      </c>
      <c r="N66" s="58">
        <v>30</v>
      </c>
      <c r="O66" s="49" t="s">
        <v>20</v>
      </c>
      <c r="Q66" t="s">
        <v>101</v>
      </c>
      <c r="R66" t="s">
        <v>101</v>
      </c>
      <c r="S66">
        <f>SUMIF(Q$62:Q$74,"=p",D$62:D$74)</f>
        <v>35</v>
      </c>
    </row>
    <row r="67" spans="1:19" x14ac:dyDescent="0.3">
      <c r="B67" s="66">
        <f>B66+TIME(0,$D66,0)</f>
        <v>0.44097222222222227</v>
      </c>
      <c r="C67" s="66">
        <f>C66+TIME(0,$D66,0)</f>
        <v>0.52430555555555547</v>
      </c>
      <c r="D67" s="1">
        <v>5</v>
      </c>
      <c r="E67" s="25" t="s">
        <v>21</v>
      </c>
      <c r="F67" s="4"/>
      <c r="G67" s="66">
        <f>G66+TIME(0,$I66,0)</f>
        <v>0.44097222222222227</v>
      </c>
      <c r="H67" s="66">
        <f>H66+TIME(0,$I66,0)</f>
        <v>0.52430555555555547</v>
      </c>
      <c r="I67" s="58">
        <v>15</v>
      </c>
      <c r="J67" s="25" t="s">
        <v>89</v>
      </c>
      <c r="L67" s="66">
        <f>L66+TIME(0,$N66,0)</f>
        <v>0.44791666666666669</v>
      </c>
      <c r="M67" s="66">
        <f>M66+TIME(0,$N66,0)</f>
        <v>0.53125</v>
      </c>
      <c r="N67" s="58">
        <v>15</v>
      </c>
      <c r="O67" s="25" t="s">
        <v>18</v>
      </c>
      <c r="Q67" t="s">
        <v>101</v>
      </c>
      <c r="R67" t="s">
        <v>99</v>
      </c>
      <c r="S67">
        <f>SUMIF(Q$62:Q$74,"=T",D$62:D$74)</f>
        <v>35</v>
      </c>
    </row>
    <row r="68" spans="1:19" x14ac:dyDescent="0.3">
      <c r="B68" s="66">
        <f t="shared" ref="B68:B74" si="5">B67+TIME(0,$D67,0)</f>
        <v>0.44444444444444448</v>
      </c>
      <c r="C68" s="66">
        <f t="shared" ref="C68:C74" si="6">C67+TIME(0,$D67,0)</f>
        <v>0.52777777777777768</v>
      </c>
      <c r="D68" s="1">
        <v>10</v>
      </c>
      <c r="E68" s="48" t="s">
        <v>22</v>
      </c>
      <c r="F68" s="4"/>
      <c r="G68" s="66">
        <f t="shared" ref="G68:G70" si="7">G67+TIME(0,$I67,0)</f>
        <v>0.45138888888888895</v>
      </c>
      <c r="H68" s="66">
        <f t="shared" ref="H68:H70" si="8">H67+TIME(0,$I67,0)</f>
        <v>0.5347222222222221</v>
      </c>
      <c r="I68" s="58">
        <v>20</v>
      </c>
      <c r="J68" s="25" t="s">
        <v>90</v>
      </c>
      <c r="L68" s="66">
        <f t="shared" ref="L68:L70" si="9">L67+TIME(0,$N67,0)</f>
        <v>0.45833333333333337</v>
      </c>
      <c r="M68" s="66">
        <f t="shared" ref="M68:M70" si="10">M67+TIME(0,$N67,0)</f>
        <v>0.54166666666666663</v>
      </c>
      <c r="N68" s="58">
        <v>5</v>
      </c>
      <c r="O68" s="25" t="s">
        <v>21</v>
      </c>
      <c r="Q68" t="s">
        <v>101</v>
      </c>
      <c r="R68" t="s">
        <v>100</v>
      </c>
      <c r="S68">
        <f>SUMIF(Q$62:Q$74,"=A",D$62:D$74)</f>
        <v>40</v>
      </c>
    </row>
    <row r="69" spans="1:19" x14ac:dyDescent="0.3">
      <c r="B69" s="66">
        <f t="shared" si="5"/>
        <v>0.4513888888888889</v>
      </c>
      <c r="C69" s="66">
        <f t="shared" si="6"/>
        <v>0.5347222222222221</v>
      </c>
      <c r="D69" s="1">
        <v>15</v>
      </c>
      <c r="E69" s="25" t="s">
        <v>89</v>
      </c>
      <c r="F69" s="4"/>
      <c r="G69" s="66">
        <f t="shared" si="7"/>
        <v>0.46527777777777785</v>
      </c>
      <c r="H69" s="66">
        <f t="shared" si="8"/>
        <v>0.54861111111111094</v>
      </c>
      <c r="I69" s="58">
        <v>5</v>
      </c>
      <c r="J69" s="25" t="s">
        <v>21</v>
      </c>
      <c r="L69" s="66">
        <f t="shared" si="9"/>
        <v>0.46180555555555558</v>
      </c>
      <c r="M69" s="66">
        <f t="shared" si="10"/>
        <v>0.54513888888888884</v>
      </c>
      <c r="N69" s="58">
        <v>5</v>
      </c>
      <c r="O69" s="48" t="s">
        <v>22</v>
      </c>
      <c r="Q69" t="s">
        <v>99</v>
      </c>
    </row>
    <row r="70" spans="1:19" x14ac:dyDescent="0.3">
      <c r="B70" s="66">
        <f t="shared" si="5"/>
        <v>0.46180555555555558</v>
      </c>
      <c r="C70" s="66">
        <f t="shared" si="6"/>
        <v>0.54513888888888873</v>
      </c>
      <c r="D70" s="1">
        <v>20</v>
      </c>
      <c r="E70" s="25" t="s">
        <v>90</v>
      </c>
      <c r="F70" s="4"/>
      <c r="G70" s="66">
        <f t="shared" si="7"/>
        <v>0.46875000000000006</v>
      </c>
      <c r="H70" s="66">
        <f t="shared" si="8"/>
        <v>0.55208333333333315</v>
      </c>
      <c r="I70" s="58">
        <v>10</v>
      </c>
      <c r="J70" s="48" t="s">
        <v>22</v>
      </c>
      <c r="L70" s="66">
        <f t="shared" si="9"/>
        <v>0.46527777777777779</v>
      </c>
      <c r="M70" s="66">
        <f t="shared" si="10"/>
        <v>0.54861111111111105</v>
      </c>
      <c r="N70" s="58">
        <v>15</v>
      </c>
      <c r="O70" s="25" t="s">
        <v>89</v>
      </c>
      <c r="Q70" t="s">
        <v>99</v>
      </c>
    </row>
    <row r="71" spans="1:19" x14ac:dyDescent="0.3">
      <c r="B71" s="64"/>
      <c r="C71" s="64"/>
      <c r="D71" s="11"/>
      <c r="E71" s="4"/>
      <c r="F71" s="4"/>
      <c r="G71" s="4"/>
      <c r="H71" s="7"/>
      <c r="I71" s="7"/>
      <c r="J71" s="7"/>
    </row>
    <row r="72" spans="1:19" ht="14.4" customHeight="1" x14ac:dyDescent="0.3">
      <c r="B72" s="65"/>
      <c r="C72" s="65"/>
      <c r="D72" s="10"/>
      <c r="E72" s="184" t="s">
        <v>11</v>
      </c>
      <c r="F72" s="184"/>
      <c r="G72" s="184"/>
      <c r="H72" s="184"/>
      <c r="I72" s="184"/>
      <c r="J72" s="4"/>
    </row>
    <row r="73" spans="1:19" ht="14.4" customHeight="1" x14ac:dyDescent="0.3">
      <c r="B73" s="66">
        <f>B70+TIME(0,$D70,0)</f>
        <v>0.47569444444444448</v>
      </c>
      <c r="C73" s="66">
        <f>C70+TIME(0,$D70,0)</f>
        <v>0.55902777777777757</v>
      </c>
      <c r="D73" s="74">
        <v>20</v>
      </c>
      <c r="E73" s="173" t="s">
        <v>58</v>
      </c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Q73" t="s">
        <v>100</v>
      </c>
    </row>
    <row r="74" spans="1:19" x14ac:dyDescent="0.3">
      <c r="B74" s="66">
        <f t="shared" si="5"/>
        <v>0.48958333333333337</v>
      </c>
      <c r="C74" s="66">
        <f t="shared" si="6"/>
        <v>0.57291666666666641</v>
      </c>
      <c r="D74" s="73">
        <v>5</v>
      </c>
      <c r="E74" s="181" t="s">
        <v>95</v>
      </c>
      <c r="F74" s="182"/>
      <c r="G74" s="182"/>
      <c r="H74" s="182"/>
      <c r="I74" s="182"/>
      <c r="J74" s="182"/>
      <c r="K74" s="182"/>
      <c r="L74" s="182"/>
      <c r="M74" s="182"/>
      <c r="N74" s="182"/>
      <c r="O74" s="183"/>
      <c r="Q74" t="s">
        <v>100</v>
      </c>
    </row>
    <row r="75" spans="1:19" hidden="1" x14ac:dyDescent="0.3">
      <c r="A75" s="10"/>
      <c r="B75" s="68"/>
      <c r="C75" s="68" t="s">
        <v>14</v>
      </c>
      <c r="D75" s="10">
        <f>SUM($D62,D66:D70,$D73:$D74)</f>
        <v>110</v>
      </c>
      <c r="I75" s="10">
        <f>SUM($D62,I66:I70,$D73:$D74)</f>
        <v>110</v>
      </c>
      <c r="N75" s="10">
        <f>SUM($D62,N66:N70,$D73:$D74)</f>
        <v>110</v>
      </c>
    </row>
    <row r="76" spans="1:19" x14ac:dyDescent="0.3">
      <c r="A76" s="10"/>
      <c r="B76" s="68"/>
      <c r="C76" s="68"/>
      <c r="D76" s="10"/>
      <c r="I76" s="10"/>
      <c r="N76" s="10"/>
    </row>
    <row r="77" spans="1:19" x14ac:dyDescent="0.3">
      <c r="D77" s="171" t="s">
        <v>88</v>
      </c>
      <c r="E77" s="171"/>
      <c r="F77" s="171"/>
      <c r="G77" s="171"/>
      <c r="H77" s="171"/>
      <c r="I77" s="171"/>
      <c r="J77" s="171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6" customFormat="1" x14ac:dyDescent="0.3">
      <c r="B82" s="14"/>
      <c r="C82" s="14"/>
      <c r="G82" s="14"/>
      <c r="H82" s="14"/>
    </row>
    <row r="83" spans="1:15" x14ac:dyDescent="0.3">
      <c r="A83" t="s">
        <v>73</v>
      </c>
    </row>
    <row r="84" spans="1:15" x14ac:dyDescent="0.3">
      <c r="A84" s="10"/>
      <c r="C84"/>
      <c r="F84" s="10"/>
      <c r="H84"/>
    </row>
    <row r="86" spans="1:15" x14ac:dyDescent="0.3">
      <c r="B86" s="169">
        <v>2</v>
      </c>
      <c r="C86" s="169"/>
      <c r="D86" s="2" t="s">
        <v>0</v>
      </c>
      <c r="E86" s="2"/>
      <c r="F86" s="6"/>
      <c r="G86" s="6"/>
      <c r="H86"/>
    </row>
    <row r="87" spans="1:15" x14ac:dyDescent="0.3">
      <c r="B87" s="169"/>
      <c r="C87" s="169"/>
      <c r="D87" s="8" t="s">
        <v>1</v>
      </c>
      <c r="E87" s="8"/>
      <c r="F87" s="6"/>
      <c r="G87" s="6"/>
      <c r="H87"/>
    </row>
    <row r="88" spans="1:15" x14ac:dyDescent="0.3">
      <c r="B88" s="169"/>
      <c r="C88" s="169"/>
      <c r="D88" s="24" t="s">
        <v>2</v>
      </c>
      <c r="E88" s="24"/>
      <c r="G88"/>
      <c r="H88"/>
    </row>
    <row r="90" spans="1:15" x14ac:dyDescent="0.3">
      <c r="E90" s="172" t="s">
        <v>3</v>
      </c>
      <c r="F90" s="172"/>
      <c r="G90" s="172"/>
      <c r="H90" s="172"/>
      <c r="I90" s="172"/>
    </row>
    <row r="91" spans="1:15" x14ac:dyDescent="0.3">
      <c r="B91" s="170" t="s">
        <v>4</v>
      </c>
      <c r="C91" s="170"/>
      <c r="D91" s="53" t="s">
        <v>5</v>
      </c>
      <c r="E91" s="13" t="s">
        <v>6</v>
      </c>
      <c r="F91" s="12"/>
      <c r="G91" s="174" t="s">
        <v>4</v>
      </c>
      <c r="H91" s="175"/>
      <c r="I91" s="13" t="s">
        <v>5</v>
      </c>
      <c r="J91" s="13" t="s">
        <v>6</v>
      </c>
      <c r="L91" s="174" t="s">
        <v>4</v>
      </c>
      <c r="M91" s="175"/>
      <c r="N91" s="13" t="s">
        <v>5</v>
      </c>
      <c r="O91" s="13" t="s">
        <v>6</v>
      </c>
    </row>
    <row r="92" spans="1:15" x14ac:dyDescent="0.3">
      <c r="B92" s="9">
        <v>0.4236111111111111</v>
      </c>
      <c r="C92" s="9">
        <v>0.51388888888888895</v>
      </c>
      <c r="D92" s="58">
        <v>30</v>
      </c>
      <c r="E92" s="181" t="s">
        <v>15</v>
      </c>
      <c r="F92" s="182"/>
      <c r="G92" s="182"/>
      <c r="H92" s="182"/>
      <c r="I92" s="182"/>
      <c r="J92" s="182"/>
      <c r="K92" s="182"/>
      <c r="L92" s="182"/>
      <c r="M92" s="182"/>
      <c r="N92" s="182"/>
      <c r="O92" s="183"/>
    </row>
    <row r="93" spans="1:15" x14ac:dyDescent="0.3">
      <c r="C93" s="11"/>
      <c r="D93" s="11"/>
      <c r="E93" s="4"/>
      <c r="F93" s="4"/>
      <c r="G93" s="4"/>
      <c r="H93" s="4"/>
      <c r="I93" s="4"/>
      <c r="J93" s="4"/>
      <c r="M93" s="67"/>
      <c r="N93" s="67"/>
    </row>
    <row r="94" spans="1:15" x14ac:dyDescent="0.3">
      <c r="D94" s="10"/>
      <c r="E94" s="172" t="s">
        <v>9</v>
      </c>
      <c r="F94" s="172"/>
      <c r="G94" s="172"/>
      <c r="H94" s="172"/>
      <c r="I94" s="172"/>
      <c r="J94" s="4"/>
      <c r="M94" s="67"/>
      <c r="N94" s="67"/>
    </row>
    <row r="95" spans="1:15" ht="15.6" x14ac:dyDescent="0.3">
      <c r="B95" s="176" t="s">
        <v>16</v>
      </c>
      <c r="C95" s="176"/>
      <c r="D95" s="176"/>
      <c r="E95" s="176"/>
      <c r="F95" s="22"/>
      <c r="G95" s="176" t="s">
        <v>17</v>
      </c>
      <c r="H95" s="176"/>
      <c r="I95" s="176"/>
      <c r="J95" s="176"/>
      <c r="K95" s="23"/>
      <c r="L95" s="176" t="s">
        <v>53</v>
      </c>
      <c r="M95" s="176"/>
      <c r="N95" s="176"/>
      <c r="O95" s="176"/>
    </row>
    <row r="96" spans="1:15" x14ac:dyDescent="0.3">
      <c r="B96" s="66">
        <v>0.44444444444444442</v>
      </c>
      <c r="C96" s="66">
        <v>0.53472222222222221</v>
      </c>
      <c r="D96" s="52">
        <v>20</v>
      </c>
      <c r="E96" s="47" t="s">
        <v>18</v>
      </c>
      <c r="F96" s="4"/>
      <c r="G96" s="66">
        <v>0.44444444444444442</v>
      </c>
      <c r="H96" s="66">
        <v>0.53472222222222221</v>
      </c>
      <c r="I96" s="58">
        <v>20</v>
      </c>
      <c r="J96" s="47" t="s">
        <v>18</v>
      </c>
      <c r="L96" s="66">
        <v>0.44444444444444442</v>
      </c>
      <c r="M96" s="66">
        <v>0.53472222222222221</v>
      </c>
      <c r="N96" s="58">
        <v>30</v>
      </c>
      <c r="O96" s="49" t="s">
        <v>20</v>
      </c>
    </row>
    <row r="97" spans="2:15" x14ac:dyDescent="0.3">
      <c r="B97" s="66">
        <v>0.45833333333333331</v>
      </c>
      <c r="C97" s="66">
        <v>4.8611111111111112E-2</v>
      </c>
      <c r="D97" s="1">
        <v>5</v>
      </c>
      <c r="E97" s="25" t="s">
        <v>21</v>
      </c>
      <c r="F97" s="4"/>
      <c r="G97" s="9">
        <v>0.45833333333333331</v>
      </c>
      <c r="H97" s="9">
        <v>4.8611111111111112E-2</v>
      </c>
      <c r="I97" s="58">
        <v>20</v>
      </c>
      <c r="J97" s="25" t="s">
        <v>19</v>
      </c>
      <c r="L97" s="9">
        <v>0.46527777777777773</v>
      </c>
      <c r="M97" s="9">
        <v>5.5555555555555552E-2</v>
      </c>
      <c r="N97" s="58">
        <v>15</v>
      </c>
      <c r="O97" s="25" t="s">
        <v>18</v>
      </c>
    </row>
    <row r="98" spans="2:15" x14ac:dyDescent="0.3">
      <c r="B98" s="66">
        <v>0.46180555555555558</v>
      </c>
      <c r="C98" s="66">
        <v>5.2083333333333336E-2</v>
      </c>
      <c r="D98" s="1">
        <v>10</v>
      </c>
      <c r="E98" s="48" t="s">
        <v>22</v>
      </c>
      <c r="F98" s="4"/>
      <c r="G98" s="9">
        <v>0.47222222222222227</v>
      </c>
      <c r="H98" s="9">
        <v>6.25E-2</v>
      </c>
      <c r="I98" s="58">
        <v>5</v>
      </c>
      <c r="J98" s="25" t="s">
        <v>21</v>
      </c>
      <c r="L98" s="9">
        <v>0.47569444444444442</v>
      </c>
      <c r="M98" s="9">
        <v>6.5972222222222224E-2</v>
      </c>
      <c r="N98" s="58">
        <v>5</v>
      </c>
      <c r="O98" s="25" t="s">
        <v>21</v>
      </c>
    </row>
    <row r="99" spans="2:15" x14ac:dyDescent="0.3">
      <c r="B99" s="66">
        <v>0.46875</v>
      </c>
      <c r="C99" s="66">
        <v>5.9027777777777783E-2</v>
      </c>
      <c r="D99" s="1">
        <v>20</v>
      </c>
      <c r="E99" s="25" t="s">
        <v>19</v>
      </c>
      <c r="F99" s="4"/>
      <c r="G99" s="9">
        <v>0.47569444444444442</v>
      </c>
      <c r="H99" s="9">
        <v>6.5972222222222224E-2</v>
      </c>
      <c r="I99" s="58">
        <v>10</v>
      </c>
      <c r="J99" s="48" t="s">
        <v>22</v>
      </c>
      <c r="L99" s="9">
        <v>0.47916666666666669</v>
      </c>
      <c r="M99" s="9">
        <v>6.9444444444444434E-2</v>
      </c>
      <c r="N99" s="58">
        <v>5</v>
      </c>
      <c r="O99" s="48" t="s">
        <v>22</v>
      </c>
    </row>
    <row r="100" spans="2:15" x14ac:dyDescent="0.3">
      <c r="B100" s="62"/>
      <c r="C100" s="62"/>
      <c r="D100" s="11"/>
      <c r="E100" s="4"/>
      <c r="F100" s="4"/>
      <c r="G100" s="4"/>
      <c r="H100" s="7"/>
      <c r="I100" s="7"/>
      <c r="J100" s="7"/>
    </row>
    <row r="101" spans="2:15" x14ac:dyDescent="0.3">
      <c r="B101" s="62"/>
      <c r="C101" s="62"/>
      <c r="D101" s="10"/>
      <c r="E101" s="184" t="s">
        <v>11</v>
      </c>
      <c r="F101" s="184"/>
      <c r="G101" s="184"/>
      <c r="H101" s="184"/>
      <c r="I101" s="184"/>
      <c r="J101" s="4"/>
    </row>
    <row r="102" spans="2:15" x14ac:dyDescent="0.3">
      <c r="B102" s="72">
        <v>0.4826388888888889</v>
      </c>
      <c r="C102" s="72">
        <v>7.2916666666666671E-2</v>
      </c>
      <c r="D102" s="74">
        <v>15</v>
      </c>
      <c r="E102" s="173" t="s">
        <v>58</v>
      </c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</row>
    <row r="103" spans="2:15" x14ac:dyDescent="0.3">
      <c r="B103" s="66">
        <v>0.49305555555555558</v>
      </c>
      <c r="C103" s="66">
        <v>8.3333333333333329E-2</v>
      </c>
      <c r="D103" s="73">
        <v>10</v>
      </c>
      <c r="E103" s="178" t="s">
        <v>23</v>
      </c>
      <c r="F103" s="179"/>
      <c r="G103" s="179"/>
      <c r="H103" s="179"/>
      <c r="I103" s="179"/>
      <c r="J103" s="179"/>
      <c r="K103" s="179"/>
      <c r="L103" s="179"/>
      <c r="M103" s="179"/>
      <c r="N103" s="179"/>
      <c r="O103" s="180"/>
    </row>
    <row r="104" spans="2:15" x14ac:dyDescent="0.3">
      <c r="C104" s="68" t="s">
        <v>14</v>
      </c>
      <c r="D104" s="10">
        <f>SUM(D91:D103)</f>
        <v>110</v>
      </c>
      <c r="I104" s="10">
        <f>SUM(I91:I103)+D92+D102+D103</f>
        <v>110</v>
      </c>
      <c r="N104" s="10">
        <f>SUM(N91:N103)+D92+D102+D103</f>
        <v>110</v>
      </c>
    </row>
  </sheetData>
  <mergeCells count="42"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E94:I94"/>
    <mergeCell ref="B95:E95"/>
    <mergeCell ref="G95:J95"/>
    <mergeCell ref="L95:O95"/>
    <mergeCell ref="D77:J77"/>
    <mergeCell ref="B56:C58"/>
    <mergeCell ref="E60:I60"/>
    <mergeCell ref="E73:O73"/>
    <mergeCell ref="L91:M91"/>
    <mergeCell ref="E90:I90"/>
    <mergeCell ref="B91:C91"/>
    <mergeCell ref="G91:H91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S15" sqref="S15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145</v>
      </c>
      <c r="B1" s="10"/>
      <c r="C1" s="10"/>
    </row>
    <row r="2" spans="1:34" customFormat="1" x14ac:dyDescent="0.3">
      <c r="A2" s="16"/>
      <c r="B2" s="214">
        <v>3</v>
      </c>
      <c r="C2" s="214"/>
      <c r="E2" s="129" t="s">
        <v>136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14"/>
      <c r="C3" s="214"/>
      <c r="E3" s="130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14"/>
      <c r="C4" s="214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197" t="s">
        <v>4</v>
      </c>
      <c r="C6" s="198"/>
      <c r="D6" s="55" t="s">
        <v>5</v>
      </c>
      <c r="E6" s="89" t="s">
        <v>6</v>
      </c>
      <c r="F6" s="19"/>
      <c r="G6" s="207" t="s">
        <v>4</v>
      </c>
      <c r="H6" s="207"/>
      <c r="I6" s="89" t="s">
        <v>5</v>
      </c>
      <c r="J6" s="89" t="s">
        <v>6</v>
      </c>
      <c r="K6" s="16"/>
      <c r="L6" s="199" t="s">
        <v>4</v>
      </c>
      <c r="M6" s="200"/>
      <c r="N6" s="89" t="s">
        <v>5</v>
      </c>
      <c r="O6" s="89" t="s">
        <v>6</v>
      </c>
      <c r="P6" s="148"/>
      <c r="Q6" s="193"/>
      <c r="R6" s="193"/>
      <c r="S6" s="77"/>
      <c r="T6" s="77"/>
      <c r="U6" s="16"/>
      <c r="V6" s="193"/>
      <c r="W6" s="193"/>
      <c r="X6" s="77"/>
      <c r="Y6" s="77"/>
      <c r="Z6" s="77"/>
      <c r="AA6" s="193"/>
      <c r="AB6" s="193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215" t="s">
        <v>27</v>
      </c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216" t="s">
        <v>171</v>
      </c>
      <c r="F8" s="217"/>
      <c r="G8" s="217"/>
      <c r="H8" s="217"/>
      <c r="I8" s="217"/>
      <c r="J8" s="217"/>
      <c r="K8" s="217"/>
      <c r="L8" s="217"/>
      <c r="M8" s="217"/>
      <c r="N8" s="217"/>
      <c r="O8" s="218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4" t="s">
        <v>29</v>
      </c>
      <c r="C10" s="195"/>
      <c r="D10" s="195"/>
      <c r="E10" s="196"/>
      <c r="F10" s="29"/>
      <c r="G10" s="194" t="s">
        <v>141</v>
      </c>
      <c r="H10" s="195"/>
      <c r="I10" s="195"/>
      <c r="J10" s="196"/>
      <c r="K10" s="30"/>
      <c r="L10" s="194" t="s">
        <v>91</v>
      </c>
      <c r="M10" s="195"/>
      <c r="N10" s="195"/>
      <c r="O10" s="196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2" t="s">
        <v>132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2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2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2" t="s">
        <v>154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2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2" t="s">
        <v>154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2" t="s">
        <v>139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2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4" t="s">
        <v>52</v>
      </c>
      <c r="C15" s="195"/>
      <c r="D15" s="195"/>
      <c r="E15" s="196"/>
      <c r="F15" s="27"/>
      <c r="G15" s="194" t="s">
        <v>142</v>
      </c>
      <c r="H15" s="195"/>
      <c r="I15" s="195"/>
      <c r="J15" s="196"/>
      <c r="K15" s="32"/>
      <c r="L15" s="194" t="s">
        <v>140</v>
      </c>
      <c r="M15" s="195"/>
      <c r="N15" s="195"/>
      <c r="O15" s="196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2" t="s">
        <v>154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2" t="s">
        <v>139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2" t="s">
        <v>154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2" t="s">
        <v>132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2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2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ht="31.8" customHeigh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2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2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19" t="s">
        <v>84</v>
      </c>
      <c r="F20" s="220"/>
      <c r="G20" s="220"/>
      <c r="H20" s="220"/>
      <c r="I20" s="220"/>
      <c r="J20" s="220"/>
      <c r="K20" s="220"/>
      <c r="L20" s="220"/>
      <c r="M20" s="220"/>
      <c r="N20" s="220"/>
      <c r="O20" s="221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155</v>
      </c>
    </row>
    <row r="30" spans="1:34" customFormat="1" x14ac:dyDescent="0.3">
      <c r="B30" s="10"/>
      <c r="C30" s="10"/>
      <c r="E30" t="s">
        <v>156</v>
      </c>
    </row>
    <row r="31" spans="1:34" customFormat="1" x14ac:dyDescent="0.3">
      <c r="B31" s="10"/>
      <c r="C31" s="10"/>
      <c r="E31" t="s">
        <v>157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69">
        <v>3</v>
      </c>
      <c r="C39" s="169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69"/>
      <c r="C40" s="169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69"/>
      <c r="C41" s="169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197" t="s">
        <v>4</v>
      </c>
      <c r="C44" s="198"/>
      <c r="D44" s="53" t="s">
        <v>5</v>
      </c>
      <c r="E44" s="89" t="s">
        <v>6</v>
      </c>
      <c r="F44" s="19"/>
      <c r="G44" s="197" t="s">
        <v>4</v>
      </c>
      <c r="H44" s="198"/>
      <c r="I44" s="13" t="s">
        <v>5</v>
      </c>
      <c r="J44" s="89" t="s">
        <v>6</v>
      </c>
      <c r="L44" s="197" t="s">
        <v>4</v>
      </c>
      <c r="M44" s="198"/>
      <c r="N44" s="13" t="s">
        <v>5</v>
      </c>
      <c r="O44" s="89" t="s">
        <v>6</v>
      </c>
      <c r="P44" s="19"/>
      <c r="Q44" s="197" t="s">
        <v>4</v>
      </c>
      <c r="R44" s="198"/>
      <c r="S44" s="13" t="s">
        <v>5</v>
      </c>
      <c r="T44" s="89" t="s">
        <v>6</v>
      </c>
      <c r="V44" s="197" t="s">
        <v>4</v>
      </c>
      <c r="W44" s="198"/>
      <c r="X44" s="13" t="s">
        <v>5</v>
      </c>
      <c r="Y44" s="89" t="s">
        <v>6</v>
      </c>
      <c r="Z44" s="77"/>
      <c r="AA44" s="197" t="s">
        <v>4</v>
      </c>
      <c r="AB44" s="198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08" t="s">
        <v>27</v>
      </c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10"/>
      <c r="Z45" s="144"/>
      <c r="AA45" s="144"/>
      <c r="AB45" s="144"/>
      <c r="AC45" s="144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1" t="s">
        <v>79</v>
      </c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3"/>
      <c r="Z46" s="145"/>
      <c r="AA46" s="145"/>
      <c r="AB46" s="145"/>
      <c r="AC46" s="145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90" t="s">
        <v>29</v>
      </c>
      <c r="C49" s="191"/>
      <c r="D49" s="191"/>
      <c r="E49" s="192"/>
      <c r="F49" s="29"/>
      <c r="G49" s="190" t="s">
        <v>52</v>
      </c>
      <c r="H49" s="191"/>
      <c r="I49" s="191"/>
      <c r="J49" s="192"/>
      <c r="K49" s="30"/>
      <c r="L49" s="190" t="s">
        <v>30</v>
      </c>
      <c r="M49" s="191"/>
      <c r="N49" s="191"/>
      <c r="O49" s="192"/>
      <c r="P49" s="29"/>
      <c r="Q49" s="190" t="s">
        <v>50</v>
      </c>
      <c r="R49" s="191"/>
      <c r="S49" s="191"/>
      <c r="T49" s="192"/>
      <c r="V49" s="190" t="s">
        <v>91</v>
      </c>
      <c r="W49" s="191"/>
      <c r="X49" s="191"/>
      <c r="Y49" s="192"/>
      <c r="Z49" s="29"/>
      <c r="AA49" s="190" t="s">
        <v>91</v>
      </c>
      <c r="AB49" s="191"/>
      <c r="AC49" s="191"/>
      <c r="AD49" s="192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6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6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6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04" t="s">
        <v>11</v>
      </c>
      <c r="F54" s="204"/>
      <c r="G54" s="204"/>
      <c r="H54" s="204"/>
      <c r="I54" s="204"/>
      <c r="J54" s="204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01" t="s">
        <v>84</v>
      </c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3"/>
      <c r="Z55" s="130"/>
      <c r="AA55" s="130"/>
      <c r="AB55" s="130"/>
      <c r="AC55" s="130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71" t="s">
        <v>88</v>
      </c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69">
        <v>3</v>
      </c>
      <c r="C68" s="169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69"/>
      <c r="C69" s="169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69"/>
      <c r="C70" s="169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06" t="s">
        <v>4</v>
      </c>
      <c r="C73" s="206"/>
      <c r="D73" s="53" t="s">
        <v>5</v>
      </c>
      <c r="E73" s="89" t="s">
        <v>6</v>
      </c>
      <c r="F73" s="19"/>
      <c r="G73" s="199" t="s">
        <v>4</v>
      </c>
      <c r="H73" s="200"/>
      <c r="I73" s="13" t="s">
        <v>5</v>
      </c>
      <c r="J73" s="89" t="s">
        <v>6</v>
      </c>
      <c r="L73" s="207" t="s">
        <v>4</v>
      </c>
      <c r="M73" s="207"/>
      <c r="N73" s="13" t="s">
        <v>5</v>
      </c>
      <c r="O73" s="89" t="s">
        <v>6</v>
      </c>
      <c r="P73" s="19"/>
      <c r="Q73" s="199" t="s">
        <v>4</v>
      </c>
      <c r="R73" s="200"/>
      <c r="S73" s="13" t="s">
        <v>5</v>
      </c>
      <c r="T73" s="89" t="s">
        <v>6</v>
      </c>
      <c r="V73" s="199" t="s">
        <v>4</v>
      </c>
      <c r="W73" s="200"/>
      <c r="X73" s="13" t="s">
        <v>5</v>
      </c>
      <c r="Y73" s="89" t="s">
        <v>6</v>
      </c>
      <c r="Z73" s="77"/>
      <c r="AA73" s="199" t="s">
        <v>4</v>
      </c>
      <c r="AB73" s="200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05" t="s">
        <v>27</v>
      </c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144"/>
      <c r="AA74" s="144"/>
      <c r="AB74" s="144"/>
      <c r="AC74" s="144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05" t="s">
        <v>28</v>
      </c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144"/>
      <c r="AA75" s="144"/>
      <c r="AB75" s="144"/>
      <c r="AC75" s="144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90" t="s">
        <v>29</v>
      </c>
      <c r="C78" s="191"/>
      <c r="D78" s="191"/>
      <c r="E78" s="192"/>
      <c r="F78" s="29"/>
      <c r="G78" s="190" t="s">
        <v>52</v>
      </c>
      <c r="H78" s="191"/>
      <c r="I78" s="191"/>
      <c r="J78" s="192"/>
      <c r="K78" s="30"/>
      <c r="L78" s="190" t="s">
        <v>30</v>
      </c>
      <c r="M78" s="191"/>
      <c r="N78" s="191"/>
      <c r="O78" s="192"/>
      <c r="P78" s="29"/>
      <c r="Q78" s="190" t="s">
        <v>50</v>
      </c>
      <c r="R78" s="191"/>
      <c r="S78" s="191"/>
      <c r="T78" s="192"/>
      <c r="U78" s="21"/>
      <c r="V78" s="190" t="s">
        <v>51</v>
      </c>
      <c r="W78" s="191"/>
      <c r="X78" s="191"/>
      <c r="Y78" s="192"/>
      <c r="Z78" s="29"/>
      <c r="AA78" s="190" t="s">
        <v>51</v>
      </c>
      <c r="AB78" s="191"/>
      <c r="AC78" s="191"/>
      <c r="AD78" s="192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6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6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6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71" t="s">
        <v>24</v>
      </c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G10:J10"/>
    <mergeCell ref="L10:O10"/>
    <mergeCell ref="E7:O7"/>
    <mergeCell ref="E8:O8"/>
    <mergeCell ref="E20:O20"/>
    <mergeCell ref="B2:C4"/>
    <mergeCell ref="B6:C6"/>
    <mergeCell ref="G6:H6"/>
    <mergeCell ref="L6:M6"/>
    <mergeCell ref="Q6:R6"/>
    <mergeCell ref="Q44:R44"/>
    <mergeCell ref="L49:O49"/>
    <mergeCell ref="Q49:T49"/>
    <mergeCell ref="E45:Y45"/>
    <mergeCell ref="E46:Y46"/>
    <mergeCell ref="V44:W44"/>
    <mergeCell ref="B44:C44"/>
    <mergeCell ref="G44:H44"/>
    <mergeCell ref="B49:E49"/>
    <mergeCell ref="G49:J49"/>
    <mergeCell ref="L44:M44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9"/>
  <sheetViews>
    <sheetView showGridLines="0" zoomScaleNormal="100" workbookViewId="0">
      <selection activeCell="J9" sqref="J9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145</v>
      </c>
      <c r="B1" s="10"/>
      <c r="C1" s="10"/>
    </row>
    <row r="2" spans="1:24" customFormat="1" x14ac:dyDescent="0.3">
      <c r="A2" s="16"/>
      <c r="B2" s="169">
        <v>4</v>
      </c>
      <c r="C2" s="169"/>
      <c r="E2" s="129" t="s">
        <v>136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69"/>
      <c r="C3" s="169"/>
      <c r="E3" s="130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69"/>
      <c r="C4" s="169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206" t="s">
        <v>4</v>
      </c>
      <c r="C6" s="206"/>
      <c r="D6" s="53" t="s">
        <v>5</v>
      </c>
      <c r="E6" s="55" t="s">
        <v>6</v>
      </c>
      <c r="F6" s="19"/>
      <c r="G6" s="197" t="s">
        <v>4</v>
      </c>
      <c r="H6" s="198"/>
      <c r="I6" s="53" t="s">
        <v>5</v>
      </c>
      <c r="J6" s="55" t="s">
        <v>6</v>
      </c>
      <c r="K6" s="16"/>
      <c r="L6" s="193"/>
      <c r="M6" s="193"/>
      <c r="N6" s="78"/>
      <c r="O6" s="77"/>
      <c r="P6" s="77"/>
      <c r="Q6" s="193"/>
      <c r="R6" s="193"/>
      <c r="S6" s="78"/>
      <c r="T6" s="77"/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37" t="s">
        <v>29</v>
      </c>
      <c r="C8" s="238"/>
      <c r="D8" s="238"/>
      <c r="E8" s="239"/>
      <c r="F8" s="20"/>
      <c r="G8" s="237" t="s">
        <v>52</v>
      </c>
      <c r="H8" s="238"/>
      <c r="I8" s="238"/>
      <c r="J8" s="239"/>
      <c r="K8" s="21"/>
      <c r="L8" s="16"/>
      <c r="M8" s="16"/>
      <c r="N8" s="16"/>
      <c r="O8" s="16"/>
      <c r="P8" s="20"/>
      <c r="Q8" s="16"/>
      <c r="R8" s="16"/>
      <c r="S8" s="16"/>
      <c r="T8" s="16"/>
    </row>
    <row r="9" spans="1:24" customFormat="1" ht="28.2" customHeight="1" x14ac:dyDescent="0.3">
      <c r="A9" s="16"/>
      <c r="B9" s="82">
        <v>0.41666666666666669</v>
      </c>
      <c r="C9" s="82">
        <v>0.5</v>
      </c>
      <c r="D9" s="56">
        <v>30</v>
      </c>
      <c r="E9" s="132" t="s">
        <v>89</v>
      </c>
      <c r="F9" s="27"/>
      <c r="G9" s="149">
        <v>0.41666666666666669</v>
      </c>
      <c r="H9" s="149">
        <v>0.5</v>
      </c>
      <c r="I9" s="155">
        <v>45</v>
      </c>
      <c r="J9" s="132" t="s">
        <v>132</v>
      </c>
      <c r="K9" s="32"/>
      <c r="L9" s="16"/>
      <c r="M9" s="16"/>
      <c r="N9" s="16"/>
      <c r="O9" s="16"/>
      <c r="P9" s="27"/>
      <c r="Q9" s="16"/>
      <c r="R9" s="16"/>
      <c r="S9" s="16"/>
      <c r="T9" s="16"/>
      <c r="U9" s="16"/>
      <c r="V9" t="s">
        <v>101</v>
      </c>
      <c r="X9">
        <f>SUMIF(V$9:V$16,"=p",D$9:D$16)</f>
        <v>30</v>
      </c>
    </row>
    <row r="10" spans="1:24" customFormat="1" ht="32.4" customHeight="1" x14ac:dyDescent="0.3">
      <c r="A10" s="16"/>
      <c r="B10" s="57">
        <f>B9+TIME(0,D9,0)</f>
        <v>0.4375</v>
      </c>
      <c r="C10" s="57">
        <f>C9+TIME(0,D9,0)</f>
        <v>0.52083333333333337</v>
      </c>
      <c r="D10" s="56">
        <v>70</v>
      </c>
      <c r="E10" s="132" t="s">
        <v>163</v>
      </c>
      <c r="F10" s="27"/>
      <c r="G10" s="57">
        <f>G9+TIME(0,I9,0)</f>
        <v>0.44791666666666669</v>
      </c>
      <c r="H10" s="57">
        <f>H9+TIME(0,I9,0)</f>
        <v>0.53125</v>
      </c>
      <c r="I10" s="56">
        <v>55</v>
      </c>
      <c r="J10" s="132" t="s">
        <v>163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99</v>
      </c>
      <c r="X10">
        <f>SUMIF(V$9:V$16,"=t",D$9:D$16)</f>
        <v>70</v>
      </c>
    </row>
    <row r="11" spans="1:24" customFormat="1" ht="28.2" customHeigh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32"/>
      <c r="L11" s="76"/>
      <c r="M11" s="76"/>
      <c r="N11" s="27"/>
      <c r="O11" s="27"/>
      <c r="P11" s="27"/>
      <c r="Q11" s="76"/>
      <c r="R11" s="76"/>
      <c r="S11" s="27"/>
      <c r="T11" s="27"/>
      <c r="U11" s="16"/>
    </row>
    <row r="12" spans="1:24" customFormat="1" ht="15.6" x14ac:dyDescent="0.3">
      <c r="A12" s="16"/>
      <c r="B12" s="237" t="s">
        <v>30</v>
      </c>
      <c r="C12" s="238"/>
      <c r="D12" s="238"/>
      <c r="E12" s="239"/>
      <c r="F12" s="27"/>
      <c r="G12" s="237" t="s">
        <v>37</v>
      </c>
      <c r="H12" s="238"/>
      <c r="I12" s="238"/>
      <c r="J12" s="239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24" customFormat="1" ht="32.4" customHeight="1" x14ac:dyDescent="0.3">
      <c r="A13" s="16"/>
      <c r="B13" s="82">
        <v>0.41666666666666669</v>
      </c>
      <c r="C13" s="82">
        <v>0.5</v>
      </c>
      <c r="D13" s="56">
        <v>70</v>
      </c>
      <c r="E13" s="132" t="s">
        <v>163</v>
      </c>
      <c r="F13" s="27"/>
      <c r="G13" s="156">
        <v>0.41666666666666669</v>
      </c>
      <c r="H13" s="156">
        <v>0.5</v>
      </c>
      <c r="I13" s="155">
        <v>55</v>
      </c>
      <c r="J13" s="132" t="s">
        <v>163</v>
      </c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24" customFormat="1" ht="27" customHeight="1" x14ac:dyDescent="0.3">
      <c r="A14" s="16"/>
      <c r="B14" s="57">
        <f>B13+TIME(0,D13,0)</f>
        <v>0.46527777777777779</v>
      </c>
      <c r="C14" s="57">
        <f>C13+TIME(0,D13,0)</f>
        <v>0.54861111111111116</v>
      </c>
      <c r="D14" s="56">
        <v>30</v>
      </c>
      <c r="E14" s="132" t="s">
        <v>89</v>
      </c>
      <c r="F14" s="27"/>
      <c r="G14" s="57">
        <f>G13+TIME(0,I13,0)</f>
        <v>0.45486111111111116</v>
      </c>
      <c r="H14" s="57">
        <f>H13+TIME(0,I13,0)</f>
        <v>0.53819444444444442</v>
      </c>
      <c r="I14" s="56">
        <v>45</v>
      </c>
      <c r="J14" s="132" t="s">
        <v>132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24" customFormat="1" x14ac:dyDescent="0.3">
      <c r="A15" s="16"/>
      <c r="B15" s="76"/>
      <c r="C15" s="76"/>
      <c r="D15" s="27"/>
      <c r="E15" s="27"/>
      <c r="F15" s="27"/>
      <c r="G15" s="76"/>
      <c r="H15" s="76"/>
      <c r="I15" s="27"/>
      <c r="J15" s="27"/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  <c r="W15" s="16"/>
      <c r="X15" s="16"/>
    </row>
    <row r="16" spans="1:24" customFormat="1" x14ac:dyDescent="0.3">
      <c r="A16" s="17"/>
      <c r="B16" s="94">
        <f>B14+TIME(0,D14,0)</f>
        <v>0.4861111111111111</v>
      </c>
      <c r="C16" s="94">
        <f>C14+TIME(0,D14,0)</f>
        <v>0.56944444444444453</v>
      </c>
      <c r="D16" s="56">
        <v>10</v>
      </c>
      <c r="E16" s="219" t="s">
        <v>84</v>
      </c>
      <c r="F16" s="220"/>
      <c r="G16" s="220"/>
      <c r="H16" s="220"/>
      <c r="I16" s="220"/>
      <c r="J16" s="221"/>
      <c r="U16" s="17"/>
      <c r="V16" t="s">
        <v>100</v>
      </c>
      <c r="W16" s="16"/>
      <c r="X16">
        <f>SUMIF(V$9:V$16,"=a",D$9:D$16)</f>
        <v>10</v>
      </c>
    </row>
    <row r="17" spans="1:21" customFormat="1" hidden="1" x14ac:dyDescent="0.3">
      <c r="B17" s="10"/>
      <c r="C17" s="68" t="s">
        <v>14</v>
      </c>
      <c r="D17" s="10">
        <f>SUM(D9:D16)</f>
        <v>210</v>
      </c>
      <c r="E17" s="18"/>
      <c r="F17" s="18"/>
      <c r="G17" s="18"/>
      <c r="H17" s="18"/>
      <c r="I17" s="10">
        <f>SUM(I9:I10)+D16</f>
        <v>110</v>
      </c>
      <c r="J17" s="18"/>
      <c r="K17" s="16"/>
      <c r="L17" s="16"/>
      <c r="M17" s="16"/>
      <c r="N17" s="10">
        <f>SUM(D13:D14)+D16</f>
        <v>110</v>
      </c>
      <c r="O17" s="16"/>
      <c r="P17" s="16"/>
      <c r="Q17" s="16"/>
      <c r="R17" s="16"/>
      <c r="S17" s="10">
        <f>SUM(I13:I14)+D16</f>
        <v>110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69">
        <v>4</v>
      </c>
      <c r="C37" s="169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69"/>
      <c r="C38" s="169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69"/>
      <c r="C39" s="169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06" t="s">
        <v>4</v>
      </c>
      <c r="C41" s="206"/>
      <c r="D41" s="53" t="s">
        <v>5</v>
      </c>
      <c r="E41" s="55" t="s">
        <v>6</v>
      </c>
      <c r="F41" s="19"/>
      <c r="G41" s="197" t="s">
        <v>4</v>
      </c>
      <c r="H41" s="198"/>
      <c r="I41" s="53" t="s">
        <v>5</v>
      </c>
      <c r="J41" s="55" t="s">
        <v>6</v>
      </c>
      <c r="L41" s="206" t="s">
        <v>4</v>
      </c>
      <c r="M41" s="206"/>
      <c r="N41" s="53" t="s">
        <v>5</v>
      </c>
      <c r="O41" s="55" t="s">
        <v>6</v>
      </c>
      <c r="P41" s="19"/>
      <c r="Q41" s="197" t="s">
        <v>4</v>
      </c>
      <c r="R41" s="198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27" t="s">
        <v>49</v>
      </c>
      <c r="J43" s="227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28" t="s">
        <v>29</v>
      </c>
      <c r="C44" s="229"/>
      <c r="D44" s="229"/>
      <c r="E44" s="230"/>
      <c r="F44" s="20"/>
      <c r="G44" s="228" t="s">
        <v>52</v>
      </c>
      <c r="H44" s="229"/>
      <c r="I44" s="229"/>
      <c r="J44" s="230"/>
      <c r="L44" s="228" t="s">
        <v>30</v>
      </c>
      <c r="M44" s="229"/>
      <c r="N44" s="229"/>
      <c r="O44" s="230"/>
      <c r="P44" s="20"/>
      <c r="Q44" s="228" t="s">
        <v>37</v>
      </c>
      <c r="R44" s="229"/>
      <c r="S44" s="229"/>
      <c r="T44" s="230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1">
        <v>0.41666666666666669</v>
      </c>
      <c r="H45" s="231">
        <v>0.5</v>
      </c>
      <c r="I45" s="223">
        <v>45</v>
      </c>
      <c r="J45" s="224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1">
        <v>0.41666666666666669</v>
      </c>
      <c r="R45" s="231">
        <v>0.5</v>
      </c>
      <c r="S45" s="233">
        <v>55</v>
      </c>
      <c r="T45" s="235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2"/>
      <c r="H46" s="232"/>
      <c r="I46" s="223"/>
      <c r="J46" s="224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2"/>
      <c r="R46" s="232"/>
      <c r="S46" s="234"/>
      <c r="T46" s="236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04" t="s">
        <v>11</v>
      </c>
      <c r="E49" s="204"/>
      <c r="F49" s="204"/>
      <c r="G49" s="204"/>
      <c r="H49" s="204"/>
      <c r="I49" s="204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01" t="s">
        <v>84</v>
      </c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3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71" t="s">
        <v>88</v>
      </c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69">
        <v>4</v>
      </c>
      <c r="C62" s="169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69"/>
      <c r="C63" s="169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69"/>
      <c r="C64" s="169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06" t="s">
        <v>4</v>
      </c>
      <c r="C66" s="206"/>
      <c r="D66" s="53" t="s">
        <v>5</v>
      </c>
      <c r="E66" s="55" t="s">
        <v>6</v>
      </c>
      <c r="F66" s="19"/>
      <c r="G66" s="197" t="s">
        <v>4</v>
      </c>
      <c r="H66" s="198"/>
      <c r="I66" s="53" t="s">
        <v>5</v>
      </c>
      <c r="J66" s="55" t="s">
        <v>6</v>
      </c>
      <c r="L66" s="206" t="s">
        <v>4</v>
      </c>
      <c r="M66" s="206"/>
      <c r="N66" s="53" t="s">
        <v>5</v>
      </c>
      <c r="O66" s="55" t="s">
        <v>6</v>
      </c>
      <c r="P66" s="19"/>
      <c r="Q66" s="197" t="s">
        <v>4</v>
      </c>
      <c r="R66" s="198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27" t="s">
        <v>49</v>
      </c>
      <c r="J68" s="227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28" t="s">
        <v>29</v>
      </c>
      <c r="C69" s="229"/>
      <c r="D69" s="229"/>
      <c r="E69" s="230"/>
      <c r="F69" s="20"/>
      <c r="G69" s="228" t="s">
        <v>52</v>
      </c>
      <c r="H69" s="229"/>
      <c r="I69" s="229"/>
      <c r="J69" s="230"/>
      <c r="K69" s="21"/>
      <c r="L69" s="228" t="s">
        <v>30</v>
      </c>
      <c r="M69" s="229"/>
      <c r="N69" s="229"/>
      <c r="O69" s="230"/>
      <c r="P69" s="20"/>
      <c r="Q69" s="228" t="s">
        <v>37</v>
      </c>
      <c r="R69" s="229"/>
      <c r="S69" s="229"/>
      <c r="T69" s="230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25">
        <v>0.4236111111111111</v>
      </c>
      <c r="H70" s="225">
        <v>0.51388888888888895</v>
      </c>
      <c r="I70" s="223">
        <v>45</v>
      </c>
      <c r="J70" s="224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26"/>
      <c r="H71" s="226"/>
      <c r="I71" s="223"/>
      <c r="J71" s="224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22">
        <v>0.46180555555555558</v>
      </c>
      <c r="R71" s="222">
        <v>5.2083333333333336E-2</v>
      </c>
      <c r="S71" s="223">
        <v>45</v>
      </c>
      <c r="T71" s="224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22"/>
      <c r="R72" s="222"/>
      <c r="S72" s="223"/>
      <c r="T72" s="224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71" t="s">
        <v>24</v>
      </c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E16:J16"/>
    <mergeCell ref="B8:E8"/>
    <mergeCell ref="G8:J8"/>
    <mergeCell ref="B12:E12"/>
    <mergeCell ref="G12:J12"/>
    <mergeCell ref="B2:C4"/>
    <mergeCell ref="B6:C6"/>
    <mergeCell ref="G6:H6"/>
    <mergeCell ref="L6:M6"/>
    <mergeCell ref="Q6:R6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B62:C64"/>
    <mergeCell ref="B66:C66"/>
    <mergeCell ref="G66:H66"/>
    <mergeCell ref="L66:M66"/>
    <mergeCell ref="Q66:R66"/>
    <mergeCell ref="I68:J68"/>
    <mergeCell ref="B69:E69"/>
    <mergeCell ref="G69:J69"/>
    <mergeCell ref="L69:O69"/>
    <mergeCell ref="Q69:T69"/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8" sqref="E18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145</v>
      </c>
    </row>
    <row r="2" spans="1:10" x14ac:dyDescent="0.3">
      <c r="B2" s="169">
        <v>5</v>
      </c>
      <c r="C2" s="169"/>
      <c r="E2" s="129" t="s">
        <v>136</v>
      </c>
      <c r="G2" s="6"/>
    </row>
    <row r="3" spans="1:10" x14ac:dyDescent="0.3">
      <c r="B3" s="169"/>
      <c r="C3" s="169"/>
      <c r="E3" s="130" t="s">
        <v>129</v>
      </c>
      <c r="G3" s="6"/>
    </row>
    <row r="4" spans="1:10" x14ac:dyDescent="0.3">
      <c r="B4" s="169"/>
      <c r="C4" s="169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0" t="s">
        <v>4</v>
      </c>
      <c r="C6" s="170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4" t="s">
        <v>40</v>
      </c>
      <c r="H7" t="s">
        <v>100</v>
      </c>
      <c r="I7" t="s">
        <v>101</v>
      </c>
      <c r="J7">
        <f>SUMIF(H$7:H$10,"=P",D$7:D$10)</f>
        <v>85</v>
      </c>
    </row>
    <row r="8" spans="1:10" ht="29.4" customHeight="1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3" t="s">
        <v>146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3" t="s">
        <v>164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5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E21" sqref="E21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145</v>
      </c>
    </row>
    <row r="2" spans="1:10" x14ac:dyDescent="0.3">
      <c r="B2" s="169">
        <v>6</v>
      </c>
      <c r="C2" s="169"/>
      <c r="E2" s="129" t="s">
        <v>136</v>
      </c>
      <c r="G2" s="6"/>
    </row>
    <row r="3" spans="1:10" x14ac:dyDescent="0.3">
      <c r="B3" s="169"/>
      <c r="C3" s="169"/>
      <c r="E3" s="130" t="s">
        <v>129</v>
      </c>
      <c r="G3" s="6"/>
    </row>
    <row r="4" spans="1:10" x14ac:dyDescent="0.3">
      <c r="B4" s="169"/>
      <c r="C4" s="169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0" t="s">
        <v>4</v>
      </c>
      <c r="C6" s="170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4" t="s">
        <v>63</v>
      </c>
      <c r="H7" t="s">
        <v>100</v>
      </c>
      <c r="I7" t="s">
        <v>101</v>
      </c>
      <c r="J7">
        <f>SUMIF(H$7:H$11,"=P",D$7:D$11)</f>
        <v>80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35" t="s">
        <v>169</v>
      </c>
      <c r="H8" t="s">
        <v>99</v>
      </c>
      <c r="I8" t="s">
        <v>99</v>
      </c>
      <c r="J8">
        <f>SUMIF(H$7:H$11,"=T",D$7:D$11)</f>
        <v>10</v>
      </c>
    </row>
    <row r="9" spans="1:10" x14ac:dyDescent="0.3">
      <c r="B9" s="82">
        <f t="shared" ref="B9" si="0">B8+TIME(0,D8,0)</f>
        <v>10.430555555555555</v>
      </c>
      <c r="C9" s="82">
        <f t="shared" ref="C9" si="1">C8+TIME(0,D8,0)</f>
        <v>12.513888888888889</v>
      </c>
      <c r="D9" s="99">
        <v>15</v>
      </c>
      <c r="E9" s="133" t="s">
        <v>94</v>
      </c>
      <c r="H9" t="s">
        <v>101</v>
      </c>
      <c r="I9" t="s">
        <v>100</v>
      </c>
      <c r="J9">
        <f>SUMIF(H$7:H$11,"=A",D$7:D$11)</f>
        <v>20</v>
      </c>
    </row>
    <row r="10" spans="1:10" ht="45.6" customHeight="1" x14ac:dyDescent="0.3">
      <c r="B10" s="82">
        <f t="shared" ref="B10" si="2">B9+TIME(0,D9,0)</f>
        <v>10.440972222222221</v>
      </c>
      <c r="C10" s="82">
        <f t="shared" ref="C10" si="3">C9+TIME(0,D9,0)</f>
        <v>12.524305555555555</v>
      </c>
      <c r="D10" s="37">
        <v>65</v>
      </c>
      <c r="E10" s="132" t="s">
        <v>158</v>
      </c>
      <c r="H10" s="79" t="s">
        <v>101</v>
      </c>
    </row>
    <row r="11" spans="1:10" x14ac:dyDescent="0.3">
      <c r="B11" s="82">
        <f>B10+TIME(0,D10,0)</f>
        <v>10.486111111111111</v>
      </c>
      <c r="C11" s="82">
        <f>C10+TIME(0,D10,0)</f>
        <v>12.569444444444445</v>
      </c>
      <c r="D11" s="37">
        <v>10</v>
      </c>
      <c r="E11" s="135" t="s">
        <v>84</v>
      </c>
      <c r="H11" t="s">
        <v>100</v>
      </c>
    </row>
    <row r="12" spans="1:10" hidden="1" x14ac:dyDescent="0.3">
      <c r="C12" s="68" t="s">
        <v>14</v>
      </c>
      <c r="D12" s="10">
        <f>SUM(D8:D11)</f>
        <v>100</v>
      </c>
    </row>
    <row r="36" spans="1:14" x14ac:dyDescent="0.3">
      <c r="B36" s="169">
        <v>5</v>
      </c>
      <c r="C36" s="169"/>
      <c r="D36" s="2" t="s">
        <v>86</v>
      </c>
      <c r="E36" s="2"/>
      <c r="F36" s="6"/>
      <c r="G36" s="6"/>
    </row>
    <row r="37" spans="1:14" x14ac:dyDescent="0.3">
      <c r="B37" s="169"/>
      <c r="C37" s="169"/>
      <c r="D37" s="8" t="s">
        <v>87</v>
      </c>
      <c r="E37" s="8"/>
      <c r="F37" s="6"/>
      <c r="G37" s="6"/>
    </row>
    <row r="38" spans="1:14" x14ac:dyDescent="0.3">
      <c r="A38" t="s">
        <v>112</v>
      </c>
      <c r="B38" s="169"/>
      <c r="C38" s="169"/>
      <c r="D38" s="24" t="s">
        <v>2</v>
      </c>
      <c r="E38" s="24"/>
      <c r="F38" s="83"/>
      <c r="G38" s="83"/>
    </row>
    <row r="39" spans="1:14" x14ac:dyDescent="0.3">
      <c r="G39" t="s">
        <v>98</v>
      </c>
    </row>
    <row r="40" spans="1:14" x14ac:dyDescent="0.3">
      <c r="B40" s="170" t="s">
        <v>4</v>
      </c>
      <c r="C40" s="170"/>
      <c r="D40" s="53" t="s">
        <v>5</v>
      </c>
      <c r="E40" s="13" t="s">
        <v>6</v>
      </c>
    </row>
    <row r="41" spans="1:14" x14ac:dyDescent="0.3">
      <c r="B41" s="82">
        <v>10.416666666666666</v>
      </c>
      <c r="C41" s="82">
        <v>12.5</v>
      </c>
      <c r="D41" s="99">
        <v>15</v>
      </c>
      <c r="E41" s="90" t="s">
        <v>63</v>
      </c>
      <c r="G41" t="s">
        <v>100</v>
      </c>
    </row>
    <row r="42" spans="1:14" x14ac:dyDescent="0.3">
      <c r="B42" s="82">
        <f>B41+TIME(0,D41,0)</f>
        <v>10.427083333333332</v>
      </c>
      <c r="C42" s="82">
        <f>C41+TIME(0,D41,0)</f>
        <v>12.510416666666666</v>
      </c>
      <c r="D42" s="99">
        <v>10</v>
      </c>
      <c r="E42" s="38" t="s">
        <v>80</v>
      </c>
      <c r="G42" t="s">
        <v>100</v>
      </c>
    </row>
    <row r="43" spans="1:14" x14ac:dyDescent="0.3">
      <c r="A43" t="s">
        <v>113</v>
      </c>
      <c r="B43" s="82">
        <f>B42+TIME(0,D42,0)</f>
        <v>10.434027777777777</v>
      </c>
      <c r="C43" s="82">
        <f>C42+TIME(0,D42,0)</f>
        <v>12.517361111111111</v>
      </c>
      <c r="D43" s="37">
        <v>10</v>
      </c>
      <c r="E43" s="38" t="s">
        <v>94</v>
      </c>
      <c r="G43" t="s">
        <v>101</v>
      </c>
    </row>
    <row r="44" spans="1:14" ht="27" customHeight="1" x14ac:dyDescent="0.3">
      <c r="A44" t="s">
        <v>115</v>
      </c>
      <c r="B44" s="82">
        <f t="shared" ref="B44:B45" si="4">B43+TIME(0,D43,0)</f>
        <v>10.440972222222221</v>
      </c>
      <c r="C44" s="82">
        <f t="shared" ref="C44:C45" si="5">C43+TIME(0,D43,0)</f>
        <v>12.524305555555555</v>
      </c>
      <c r="D44" s="37">
        <v>65</v>
      </c>
      <c r="E44" s="50" t="s">
        <v>39</v>
      </c>
      <c r="G44" t="s">
        <v>101</v>
      </c>
      <c r="L44" s="60"/>
      <c r="M44" s="60"/>
      <c r="N44" s="60"/>
    </row>
    <row r="45" spans="1:14" x14ac:dyDescent="0.3">
      <c r="B45" s="82">
        <f t="shared" si="4"/>
        <v>10.486111111111111</v>
      </c>
      <c r="C45" s="82">
        <f t="shared" si="5"/>
        <v>12.569444444444445</v>
      </c>
      <c r="D45" s="37">
        <v>10</v>
      </c>
      <c r="E45" s="38" t="s">
        <v>84</v>
      </c>
      <c r="G45" t="s">
        <v>100</v>
      </c>
      <c r="H45" t="s">
        <v>101</v>
      </c>
      <c r="I45">
        <f ca="1">SUMIF(G$42:G$46,"=P",D$42:D$45)</f>
        <v>75</v>
      </c>
      <c r="L45" s="60"/>
      <c r="M45" s="60"/>
      <c r="N45" s="60"/>
    </row>
    <row r="46" spans="1:14" hidden="1" x14ac:dyDescent="0.3">
      <c r="C46" s="68" t="s">
        <v>14</v>
      </c>
      <c r="D46" s="10">
        <f>SUM(D42:D45)</f>
        <v>95</v>
      </c>
      <c r="H46" t="s">
        <v>101</v>
      </c>
      <c r="I46">
        <f t="shared" ref="I46" ca="1" si="6">SUMIF(G$42:G$46,"=T",D$42:D$45)</f>
        <v>0</v>
      </c>
    </row>
    <row r="47" spans="1:14" x14ac:dyDescent="0.3">
      <c r="H47" t="s">
        <v>99</v>
      </c>
      <c r="I47">
        <f ca="1">SUMIF(G$42:G$46,"=T",D$42:D$45)</f>
        <v>0</v>
      </c>
    </row>
    <row r="48" spans="1:14" ht="14.4" customHeight="1" x14ac:dyDescent="0.3">
      <c r="D48" s="171" t="s">
        <v>88</v>
      </c>
      <c r="E48" s="171"/>
      <c r="F48" s="6"/>
      <c r="H48" t="s">
        <v>100</v>
      </c>
      <c r="I48">
        <f>SUMIF(G$41:G$45,"=A",D$41:D$45)</f>
        <v>35</v>
      </c>
      <c r="J48" s="6"/>
    </row>
    <row r="50" spans="1:12" x14ac:dyDescent="0.3">
      <c r="K50" s="6"/>
      <c r="L50" s="6"/>
    </row>
    <row r="51" spans="1:12" x14ac:dyDescent="0.3">
      <c r="K51" s="6"/>
      <c r="L51" s="6"/>
    </row>
    <row r="52" spans="1:12" x14ac:dyDescent="0.3">
      <c r="J52" s="27"/>
      <c r="K52" s="28"/>
      <c r="L52" s="6"/>
    </row>
    <row r="53" spans="1:12" x14ac:dyDescent="0.3">
      <c r="K53" s="6"/>
      <c r="L53" s="6"/>
    </row>
    <row r="54" spans="1:12" x14ac:dyDescent="0.3">
      <c r="A54" t="s">
        <v>73</v>
      </c>
      <c r="K54" s="6"/>
      <c r="L54" s="6"/>
    </row>
    <row r="57" spans="1:12" x14ac:dyDescent="0.3">
      <c r="B57" s="169">
        <v>5</v>
      </c>
      <c r="C57" s="169"/>
      <c r="D57" s="2" t="s">
        <v>0</v>
      </c>
      <c r="E57" s="2"/>
    </row>
    <row r="58" spans="1:12" x14ac:dyDescent="0.3">
      <c r="B58" s="169"/>
      <c r="C58" s="169"/>
      <c r="D58" s="8" t="s">
        <v>1</v>
      </c>
      <c r="E58" s="8"/>
    </row>
    <row r="59" spans="1:12" x14ac:dyDescent="0.3">
      <c r="B59" s="169"/>
      <c r="C59" s="169"/>
      <c r="D59" s="24" t="s">
        <v>2</v>
      </c>
      <c r="E59" s="24"/>
    </row>
    <row r="61" spans="1:12" x14ac:dyDescent="0.3">
      <c r="B61" s="170" t="s">
        <v>4</v>
      </c>
      <c r="C61" s="170"/>
      <c r="D61" s="53" t="s">
        <v>5</v>
      </c>
      <c r="E61" s="13" t="s">
        <v>6</v>
      </c>
    </row>
    <row r="62" spans="1:12" x14ac:dyDescent="0.3">
      <c r="B62" s="82">
        <v>0.4236111111111111</v>
      </c>
      <c r="C62" s="82">
        <v>0.51388888888888895</v>
      </c>
      <c r="D62" s="56">
        <v>30</v>
      </c>
      <c r="E62" s="90" t="s">
        <v>63</v>
      </c>
    </row>
    <row r="63" spans="1:12" x14ac:dyDescent="0.3">
      <c r="B63" s="82">
        <v>0.44444444444444442</v>
      </c>
      <c r="C63" s="82">
        <v>0.53472222222222221</v>
      </c>
      <c r="D63" s="37">
        <v>10</v>
      </c>
      <c r="E63" s="38" t="s">
        <v>38</v>
      </c>
    </row>
    <row r="64" spans="1:12" x14ac:dyDescent="0.3">
      <c r="B64" s="82">
        <v>0.4513888888888889</v>
      </c>
      <c r="C64" s="82">
        <v>4.1666666666666664E-2</v>
      </c>
      <c r="D64" s="37">
        <v>10</v>
      </c>
      <c r="E64" s="38" t="s">
        <v>59</v>
      </c>
    </row>
    <row r="65" spans="2:5" x14ac:dyDescent="0.3">
      <c r="B65" s="82">
        <v>0.45833333333333331</v>
      </c>
      <c r="C65" s="82">
        <v>4.8611111111111112E-2</v>
      </c>
      <c r="D65" s="37">
        <v>60</v>
      </c>
      <c r="E65" s="50" t="s">
        <v>39</v>
      </c>
    </row>
    <row r="66" spans="2:5" x14ac:dyDescent="0.3">
      <c r="C66" s="68" t="s">
        <v>14</v>
      </c>
      <c r="D66" s="10">
        <f>SUM(D62:D65)</f>
        <v>110</v>
      </c>
    </row>
    <row r="68" spans="2:5" x14ac:dyDescent="0.3">
      <c r="D68" s="171" t="s">
        <v>24</v>
      </c>
      <c r="E68" s="171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8"/>
  <sheetViews>
    <sheetView showGridLines="0" zoomScale="130" zoomScaleNormal="130" workbookViewId="0">
      <selection activeCell="E18" sqref="E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145</v>
      </c>
    </row>
    <row r="2" spans="1:10" x14ac:dyDescent="0.3">
      <c r="B2" s="169">
        <v>7</v>
      </c>
      <c r="C2" s="169"/>
      <c r="E2" s="129" t="s">
        <v>136</v>
      </c>
      <c r="F2" s="6"/>
      <c r="G2" s="6"/>
    </row>
    <row r="3" spans="1:10" x14ac:dyDescent="0.3">
      <c r="B3" s="169"/>
      <c r="C3" s="169"/>
      <c r="E3" s="130" t="s">
        <v>129</v>
      </c>
      <c r="F3" s="6"/>
      <c r="G3" s="6"/>
    </row>
    <row r="4" spans="1:10" x14ac:dyDescent="0.3">
      <c r="B4" s="169"/>
      <c r="C4" s="169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70" t="s">
        <v>4</v>
      </c>
      <c r="C6" s="17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2" t="s">
        <v>176</v>
      </c>
      <c r="H7" t="s">
        <v>100</v>
      </c>
      <c r="I7" t="s">
        <v>101</v>
      </c>
      <c r="J7">
        <f>SUMIF(H5:H10,"=p",D5:D10)</f>
        <v>95</v>
      </c>
    </row>
    <row r="8" spans="1:10" ht="4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57" t="s">
        <v>161</v>
      </c>
      <c r="H8" s="79" t="s">
        <v>101</v>
      </c>
      <c r="I8" t="s">
        <v>99</v>
      </c>
      <c r="J8">
        <f>SUMIF(H6:H11,"=t",D6:D11)</f>
        <v>0</v>
      </c>
    </row>
    <row r="9" spans="1:10" ht="66.599999999999994" customHeight="1" x14ac:dyDescent="0.3">
      <c r="B9" s="82">
        <f t="shared" ref="B9:B10" si="0">B8+TIME(0,D8,0)</f>
        <v>0.44444444444444442</v>
      </c>
      <c r="C9" s="82">
        <f t="shared" ref="C9:C10" si="1">C8+TIME(0,D8,0)</f>
        <v>0.52777777777777779</v>
      </c>
      <c r="D9" s="37">
        <v>65</v>
      </c>
      <c r="E9" s="90" t="s">
        <v>160</v>
      </c>
      <c r="H9" t="s">
        <v>101</v>
      </c>
      <c r="I9" t="s">
        <v>100</v>
      </c>
      <c r="J9">
        <f>SUMIF(H7:H12,"=a",D7:D12)</f>
        <v>15</v>
      </c>
    </row>
    <row r="10" spans="1:10" x14ac:dyDescent="0.3">
      <c r="B10" s="82">
        <f t="shared" si="0"/>
        <v>0.48958333333333331</v>
      </c>
      <c r="C10" s="82">
        <f t="shared" si="1"/>
        <v>0.57291666666666663</v>
      </c>
      <c r="D10" s="1">
        <v>5</v>
      </c>
      <c r="E10" s="142" t="s">
        <v>84</v>
      </c>
      <c r="H10" t="s">
        <v>100</v>
      </c>
    </row>
    <row r="11" spans="1:10" hidden="1" x14ac:dyDescent="0.3">
      <c r="C11" s="68" t="s">
        <v>14</v>
      </c>
      <c r="D11" s="10">
        <f>SUM(D7:D10)</f>
        <v>110</v>
      </c>
    </row>
    <row r="12" spans="1:10" x14ac:dyDescent="0.3">
      <c r="C12" s="68"/>
      <c r="D12" s="10"/>
    </row>
    <row r="13" spans="1:10" x14ac:dyDescent="0.3">
      <c r="B13" s="51"/>
      <c r="D13" s="51" t="s">
        <v>159</v>
      </c>
    </row>
    <row r="15" spans="1:10" x14ac:dyDescent="0.3">
      <c r="B15" s="51"/>
    </row>
    <row r="35" spans="1:9" x14ac:dyDescent="0.3">
      <c r="B35" s="169">
        <v>6</v>
      </c>
      <c r="C35" s="169"/>
      <c r="D35" s="2" t="s">
        <v>86</v>
      </c>
      <c r="E35" s="2"/>
      <c r="F35" s="6"/>
      <c r="G35" s="6"/>
    </row>
    <row r="36" spans="1:9" x14ac:dyDescent="0.3">
      <c r="B36" s="169"/>
      <c r="C36" s="169"/>
      <c r="D36" s="8" t="s">
        <v>87</v>
      </c>
      <c r="E36" s="8"/>
      <c r="F36" s="6"/>
      <c r="G36" s="6"/>
    </row>
    <row r="37" spans="1:9" x14ac:dyDescent="0.3">
      <c r="A37" t="s">
        <v>112</v>
      </c>
      <c r="B37" s="169"/>
      <c r="C37" s="169"/>
      <c r="D37" s="24" t="s">
        <v>2</v>
      </c>
      <c r="E37" s="24"/>
      <c r="F37" s="83"/>
      <c r="G37" s="83"/>
    </row>
    <row r="38" spans="1:9" x14ac:dyDescent="0.3">
      <c r="A38" t="s">
        <v>114</v>
      </c>
      <c r="G38" t="s">
        <v>98</v>
      </c>
    </row>
    <row r="39" spans="1:9" x14ac:dyDescent="0.3">
      <c r="B39" s="170" t="s">
        <v>4</v>
      </c>
      <c r="C39" s="170"/>
      <c r="D39" s="53" t="s">
        <v>5</v>
      </c>
      <c r="E39" s="13" t="s">
        <v>6</v>
      </c>
    </row>
    <row r="40" spans="1:9" x14ac:dyDescent="0.3">
      <c r="B40" s="82">
        <v>0.41666666666666669</v>
      </c>
      <c r="C40" s="82">
        <v>0.5</v>
      </c>
      <c r="D40" s="58">
        <v>10</v>
      </c>
      <c r="E40" s="41" t="s">
        <v>68</v>
      </c>
      <c r="G40" t="s">
        <v>99</v>
      </c>
    </row>
    <row r="41" spans="1:9" ht="43.2" customHeight="1" x14ac:dyDescent="0.3">
      <c r="B41" s="82">
        <f>B40+TIME(0,D40,0)</f>
        <v>0.4236111111111111</v>
      </c>
      <c r="C41" s="82">
        <f>C40+TIME(0,D40,0)</f>
        <v>0.50694444444444442</v>
      </c>
      <c r="D41" s="37">
        <v>65</v>
      </c>
      <c r="E41" s="84" t="s">
        <v>40</v>
      </c>
      <c r="G41" t="s">
        <v>101</v>
      </c>
    </row>
    <row r="42" spans="1:9" x14ac:dyDescent="0.3">
      <c r="B42" s="82">
        <f t="shared" ref="B42:B45" si="2">B41+TIME(0,D41,0)</f>
        <v>0.46875</v>
      </c>
      <c r="C42" s="82">
        <f t="shared" ref="C42:C45" si="3">C41+TIME(0,D41,0)</f>
        <v>0.55208333333333326</v>
      </c>
      <c r="D42" s="1">
        <v>5</v>
      </c>
      <c r="E42" s="25" t="s">
        <v>41</v>
      </c>
      <c r="G42" t="s">
        <v>101</v>
      </c>
    </row>
    <row r="43" spans="1:9" x14ac:dyDescent="0.3">
      <c r="B43" s="82">
        <f t="shared" si="2"/>
        <v>0.47222222222222221</v>
      </c>
      <c r="C43" s="82">
        <f t="shared" si="3"/>
        <v>0.55555555555555547</v>
      </c>
      <c r="D43" s="1">
        <v>15</v>
      </c>
      <c r="E43" s="25" t="s">
        <v>42</v>
      </c>
      <c r="G43" t="s">
        <v>101</v>
      </c>
    </row>
    <row r="44" spans="1:9" x14ac:dyDescent="0.3">
      <c r="B44" s="82">
        <f t="shared" si="2"/>
        <v>0.4826388888888889</v>
      </c>
      <c r="C44" s="82">
        <f t="shared" si="3"/>
        <v>0.5659722222222221</v>
      </c>
      <c r="D44" s="1">
        <v>10</v>
      </c>
      <c r="E44" s="41" t="s">
        <v>96</v>
      </c>
      <c r="G44" t="s">
        <v>101</v>
      </c>
      <c r="H44" t="s">
        <v>101</v>
      </c>
      <c r="I44">
        <f>SUMIF(G40:G45,"=p",D40:D45)</f>
        <v>95</v>
      </c>
    </row>
    <row r="45" spans="1:9" x14ac:dyDescent="0.3">
      <c r="B45" s="82">
        <f t="shared" si="2"/>
        <v>0.48958333333333331</v>
      </c>
      <c r="C45" s="82">
        <f t="shared" si="3"/>
        <v>0.57291666666666652</v>
      </c>
      <c r="D45" s="1">
        <v>5</v>
      </c>
      <c r="E45" s="41" t="s">
        <v>84</v>
      </c>
      <c r="G45" t="s">
        <v>100</v>
      </c>
      <c r="H45" t="s">
        <v>99</v>
      </c>
      <c r="I45">
        <f>SUMIF(G$40:G$46,"=T",D$40:D$46)</f>
        <v>10</v>
      </c>
    </row>
    <row r="46" spans="1:9" hidden="1" x14ac:dyDescent="0.3">
      <c r="C46" s="68" t="s">
        <v>14</v>
      </c>
      <c r="D46" s="10">
        <f>SUM(D40:D45)</f>
        <v>110</v>
      </c>
      <c r="G46" t="s">
        <v>101</v>
      </c>
      <c r="H46" t="s">
        <v>100</v>
      </c>
      <c r="I46">
        <f t="shared" ref="I46" si="4">SUMIF(G$40:G$46,"=A",D$40:D$46)</f>
        <v>5</v>
      </c>
    </row>
    <row r="47" spans="1:9" x14ac:dyDescent="0.3">
      <c r="C47" s="68"/>
      <c r="D47" s="10"/>
      <c r="H47" t="s">
        <v>100</v>
      </c>
      <c r="I47">
        <f>SUMIF(G$40:G$46,"=A",D$40:D$46)</f>
        <v>5</v>
      </c>
    </row>
    <row r="48" spans="1:9" x14ac:dyDescent="0.3">
      <c r="B48" s="51" t="s">
        <v>97</v>
      </c>
    </row>
    <row r="50" spans="1:5" x14ac:dyDescent="0.3">
      <c r="B50" s="51"/>
    </row>
    <row r="53" spans="1:5" x14ac:dyDescent="0.3">
      <c r="A53" t="s">
        <v>73</v>
      </c>
    </row>
    <row r="56" spans="1:5" x14ac:dyDescent="0.3">
      <c r="B56" s="169">
        <v>6</v>
      </c>
      <c r="C56" s="169"/>
      <c r="D56" s="2" t="s">
        <v>0</v>
      </c>
      <c r="E56" s="2"/>
    </row>
    <row r="57" spans="1:5" x14ac:dyDescent="0.3">
      <c r="B57" s="169"/>
      <c r="C57" s="169"/>
      <c r="D57" s="8" t="s">
        <v>1</v>
      </c>
      <c r="E57" s="8"/>
    </row>
    <row r="58" spans="1:5" x14ac:dyDescent="0.3">
      <c r="B58" s="169"/>
      <c r="C58" s="169"/>
      <c r="D58" s="24" t="s">
        <v>2</v>
      </c>
      <c r="E58" s="24"/>
    </row>
    <row r="60" spans="1:5" x14ac:dyDescent="0.3">
      <c r="B60" s="240" t="s">
        <v>4</v>
      </c>
      <c r="C60" s="241"/>
      <c r="D60" s="53" t="s">
        <v>5</v>
      </c>
      <c r="E60" s="13" t="s">
        <v>6</v>
      </c>
    </row>
    <row r="61" spans="1:5" x14ac:dyDescent="0.3">
      <c r="B61" s="9">
        <v>0.4236111111111111</v>
      </c>
      <c r="C61" s="9">
        <v>0.51388888888888895</v>
      </c>
      <c r="D61" s="58">
        <v>10</v>
      </c>
      <c r="E61" s="41" t="s">
        <v>75</v>
      </c>
    </row>
    <row r="62" spans="1:5" x14ac:dyDescent="0.3">
      <c r="B62" s="75">
        <v>0.43055555555555558</v>
      </c>
      <c r="C62" s="75">
        <v>0.52083333333333337</v>
      </c>
      <c r="D62" s="37">
        <v>65</v>
      </c>
      <c r="E62" s="84" t="s">
        <v>40</v>
      </c>
    </row>
    <row r="63" spans="1:5" x14ac:dyDescent="0.3">
      <c r="B63" s="9">
        <v>0.47569444444444442</v>
      </c>
      <c r="C63" s="9">
        <v>6.5972222222222224E-2</v>
      </c>
      <c r="D63" s="1">
        <v>10</v>
      </c>
      <c r="E63" s="25" t="s">
        <v>41</v>
      </c>
    </row>
    <row r="64" spans="1:5" x14ac:dyDescent="0.3">
      <c r="B64" s="9">
        <v>0.4826388888888889</v>
      </c>
      <c r="C64" s="9">
        <v>7.2916666666666671E-2</v>
      </c>
      <c r="D64" s="1">
        <v>15</v>
      </c>
      <c r="E64" s="25" t="s">
        <v>42</v>
      </c>
    </row>
    <row r="65" spans="2:5" x14ac:dyDescent="0.3">
      <c r="B65" s="9">
        <v>0.49305555555555558</v>
      </c>
      <c r="C65" s="9">
        <v>8.3333333333333329E-2</v>
      </c>
      <c r="D65" s="1">
        <v>10</v>
      </c>
      <c r="E65" s="41" t="s">
        <v>76</v>
      </c>
    </row>
    <row r="66" spans="2:5" x14ac:dyDescent="0.3">
      <c r="C66" s="68" t="s">
        <v>14</v>
      </c>
      <c r="D66" s="10">
        <f>SUM(D61:D65)</f>
        <v>110</v>
      </c>
    </row>
    <row r="67" spans="2:5" x14ac:dyDescent="0.3">
      <c r="C67" s="68"/>
      <c r="D67" s="10"/>
    </row>
    <row r="68" spans="2:5" x14ac:dyDescent="0.3">
      <c r="B68" s="51" t="s">
        <v>69</v>
      </c>
    </row>
  </sheetData>
  <mergeCells count="6">
    <mergeCell ref="B39:C39"/>
    <mergeCell ref="B35:C37"/>
    <mergeCell ref="B56:C58"/>
    <mergeCell ref="B60:C60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145</v>
      </c>
    </row>
    <row r="2" spans="1:10" x14ac:dyDescent="0.3">
      <c r="B2" s="169">
        <v>8</v>
      </c>
      <c r="C2" s="169"/>
      <c r="E2" s="129" t="s">
        <v>136</v>
      </c>
      <c r="F2" s="6"/>
      <c r="G2" s="6"/>
    </row>
    <row r="3" spans="1:10" x14ac:dyDescent="0.3">
      <c r="B3" s="169"/>
      <c r="C3" s="169"/>
      <c r="E3" s="130" t="s">
        <v>129</v>
      </c>
      <c r="F3" s="6"/>
      <c r="G3" s="6"/>
    </row>
    <row r="4" spans="1:10" x14ac:dyDescent="0.3">
      <c r="B4" s="169"/>
      <c r="C4" s="169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70" t="s">
        <v>4</v>
      </c>
      <c r="C6" s="170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36" t="s">
        <v>172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33" t="s">
        <v>137</v>
      </c>
      <c r="H8" s="79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33" t="s">
        <v>138</v>
      </c>
      <c r="H9" t="s">
        <v>101</v>
      </c>
      <c r="I9" t="s">
        <v>101</v>
      </c>
      <c r="J9">
        <f>SUMIF(H$7:H$10,"=P",D$7:D$10)</f>
        <v>90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36" t="s">
        <v>84</v>
      </c>
      <c r="H10" t="s">
        <v>100</v>
      </c>
      <c r="I10" t="s">
        <v>99</v>
      </c>
      <c r="J10">
        <f>SUMIF(H$7:H$10,"=t",D$7:D$10)</f>
        <v>10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42"/>
      <c r="E13" s="242"/>
      <c r="F13" s="6"/>
      <c r="J13" s="6"/>
    </row>
    <row r="38" spans="1:10" x14ac:dyDescent="0.3">
      <c r="B38" s="169">
        <v>7</v>
      </c>
      <c r="C38" s="169"/>
      <c r="D38" s="2" t="s">
        <v>86</v>
      </c>
      <c r="E38" s="2"/>
      <c r="F38" s="6"/>
      <c r="G38" s="6"/>
    </row>
    <row r="39" spans="1:10" x14ac:dyDescent="0.3">
      <c r="B39" s="169"/>
      <c r="C39" s="169"/>
      <c r="D39" s="8" t="s">
        <v>87</v>
      </c>
      <c r="E39" s="8"/>
      <c r="F39" s="6"/>
      <c r="G39" s="6"/>
    </row>
    <row r="40" spans="1:10" x14ac:dyDescent="0.3">
      <c r="A40" t="s">
        <v>112</v>
      </c>
      <c r="B40" s="169"/>
      <c r="C40" s="169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70" t="s">
        <v>4</v>
      </c>
      <c r="C42" s="170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3"/>
      <c r="E48" s="243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69">
        <v>7</v>
      </c>
      <c r="C56" s="169"/>
      <c r="D56" s="2" t="s">
        <v>0</v>
      </c>
      <c r="E56" s="2"/>
    </row>
    <row r="57" spans="1:9" x14ac:dyDescent="0.3">
      <c r="B57" s="169"/>
      <c r="C57" s="169"/>
      <c r="D57" s="8" t="s">
        <v>1</v>
      </c>
      <c r="E57" s="8"/>
    </row>
    <row r="58" spans="1:9" x14ac:dyDescent="0.3">
      <c r="B58" s="169"/>
      <c r="C58" s="169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70" t="s">
        <v>4</v>
      </c>
      <c r="C60" s="170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3"/>
      <c r="E65" s="243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1"/>
  <sheetViews>
    <sheetView showGridLines="0" topLeftCell="A12" zoomScale="90" zoomScaleNormal="90" workbookViewId="0">
      <selection activeCell="I34" sqref="I3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145</v>
      </c>
      <c r="G1"/>
      <c r="H1"/>
    </row>
    <row r="2" spans="1:15" x14ac:dyDescent="0.3">
      <c r="B2" s="169">
        <v>9</v>
      </c>
      <c r="C2" s="169"/>
      <c r="E2" s="129" t="s">
        <v>136</v>
      </c>
      <c r="F2" s="6"/>
      <c r="G2" s="6"/>
      <c r="H2"/>
    </row>
    <row r="3" spans="1:15" x14ac:dyDescent="0.3">
      <c r="B3" s="169"/>
      <c r="C3" s="169"/>
      <c r="E3" s="130" t="s">
        <v>129</v>
      </c>
      <c r="F3" s="6"/>
      <c r="G3" s="6"/>
      <c r="H3"/>
    </row>
    <row r="4" spans="1:15" x14ac:dyDescent="0.3">
      <c r="B4" s="169"/>
      <c r="C4" s="169"/>
      <c r="D4" s="69"/>
      <c r="E4" s="69"/>
      <c r="F4" s="83"/>
      <c r="G4" s="83"/>
      <c r="H4"/>
    </row>
    <row r="6" spans="1:15" x14ac:dyDescent="0.3">
      <c r="B6" s="170" t="s">
        <v>4</v>
      </c>
      <c r="C6" s="170"/>
      <c r="D6" s="53" t="s">
        <v>5</v>
      </c>
      <c r="E6" s="13" t="s">
        <v>6</v>
      </c>
      <c r="F6" s="12"/>
      <c r="G6" s="240" t="s">
        <v>4</v>
      </c>
      <c r="H6" s="241"/>
      <c r="I6" s="53" t="s">
        <v>5</v>
      </c>
      <c r="J6" s="13" t="s">
        <v>6</v>
      </c>
      <c r="K6" s="78"/>
      <c r="M6" t="s">
        <v>98</v>
      </c>
    </row>
    <row r="7" spans="1:15" x14ac:dyDescent="0.3">
      <c r="C7" s="11"/>
      <c r="D7" s="11"/>
      <c r="E7" s="7"/>
      <c r="F7" s="4"/>
      <c r="G7" s="7"/>
      <c r="H7" s="7"/>
      <c r="I7" s="7"/>
      <c r="J7" s="7"/>
      <c r="K7" s="4"/>
    </row>
    <row r="8" spans="1:15" x14ac:dyDescent="0.3">
      <c r="B8" s="237" t="s">
        <v>43</v>
      </c>
      <c r="C8" s="238"/>
      <c r="D8" s="238"/>
      <c r="E8" s="239"/>
      <c r="F8" s="10"/>
      <c r="G8" s="237" t="s">
        <v>44</v>
      </c>
      <c r="H8" s="238"/>
      <c r="I8" s="238"/>
      <c r="J8" s="239"/>
      <c r="K8" s="10"/>
    </row>
    <row r="9" spans="1:15" x14ac:dyDescent="0.3">
      <c r="B9" s="152">
        <v>0.41666666666666669</v>
      </c>
      <c r="C9" s="152">
        <v>0.5</v>
      </c>
      <c r="D9" s="1">
        <v>10</v>
      </c>
      <c r="E9" s="219" t="s">
        <v>148</v>
      </c>
      <c r="F9" s="220"/>
      <c r="G9" s="220"/>
      <c r="H9" s="220"/>
      <c r="I9" s="220"/>
      <c r="J9" s="221"/>
      <c r="K9" s="10"/>
      <c r="M9" t="s">
        <v>99</v>
      </c>
    </row>
    <row r="10" spans="1:15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</row>
    <row r="11" spans="1:15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0" t="s">
        <v>143</v>
      </c>
      <c r="F11" s="15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0" t="s">
        <v>147</v>
      </c>
      <c r="K11" s="154"/>
      <c r="M11" t="s">
        <v>101</v>
      </c>
      <c r="N11" t="s">
        <v>101</v>
      </c>
      <c r="O11">
        <f>SUMIF(M$9:M$13,"=t",D$9:D$13)</f>
        <v>10</v>
      </c>
    </row>
    <row r="12" spans="1:15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0" t="s">
        <v>83</v>
      </c>
      <c r="F12" s="15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0" t="s">
        <v>83</v>
      </c>
      <c r="K12" s="154"/>
      <c r="M12" t="s">
        <v>101</v>
      </c>
      <c r="N12" t="s">
        <v>99</v>
      </c>
      <c r="O12">
        <f>SUMIF(M$9:M$13,"=p",D$9:D$13)</f>
        <v>100</v>
      </c>
    </row>
    <row r="13" spans="1:15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0" t="s">
        <v>147</v>
      </c>
      <c r="F13" s="15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3" t="s">
        <v>143</v>
      </c>
      <c r="K13" s="154"/>
      <c r="M13" t="s">
        <v>101</v>
      </c>
      <c r="N13" t="s">
        <v>100</v>
      </c>
      <c r="O13">
        <f>SUMIF(M$9:M$13,"=a",D$9:D$13)</f>
        <v>0</v>
      </c>
    </row>
    <row r="14" spans="1:15" x14ac:dyDescent="0.3">
      <c r="B14" s="123"/>
      <c r="C14" s="123"/>
      <c r="D14" s="11"/>
      <c r="E14" s="11"/>
      <c r="F14" s="10"/>
      <c r="G14" s="153"/>
      <c r="H14" s="153"/>
      <c r="I14" s="124"/>
      <c r="J14" s="154"/>
      <c r="K14" s="154"/>
    </row>
    <row r="15" spans="1:15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5" x14ac:dyDescent="0.3">
      <c r="E16" s="184"/>
      <c r="F16" s="184"/>
      <c r="G16" s="184"/>
      <c r="H16" s="184"/>
      <c r="I16" s="184"/>
      <c r="J16" s="184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162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69">
        <v>9</v>
      </c>
      <c r="C25" s="169"/>
      <c r="E25" s="129" t="s">
        <v>136</v>
      </c>
      <c r="F25" s="6"/>
      <c r="G25" s="6"/>
      <c r="H25"/>
    </row>
    <row r="26" spans="2:11" x14ac:dyDescent="0.3">
      <c r="B26" s="169"/>
      <c r="C26" s="169"/>
      <c r="E26" s="130" t="s">
        <v>129</v>
      </c>
      <c r="F26" s="6"/>
      <c r="G26" s="6"/>
      <c r="H26"/>
    </row>
    <row r="27" spans="2:11" x14ac:dyDescent="0.3">
      <c r="B27" s="169"/>
      <c r="C27" s="169"/>
      <c r="D27" s="69"/>
      <c r="E27" s="69"/>
      <c r="F27" s="154"/>
      <c r="G27" s="154"/>
      <c r="H27"/>
    </row>
    <row r="28" spans="2:11" x14ac:dyDescent="0.3">
      <c r="F28" s="154"/>
      <c r="G28" s="154"/>
    </row>
    <row r="29" spans="2:11" x14ac:dyDescent="0.3">
      <c r="B29" s="170" t="s">
        <v>4</v>
      </c>
      <c r="C29" s="170"/>
      <c r="D29" s="53" t="s">
        <v>5</v>
      </c>
      <c r="E29" s="13" t="s">
        <v>6</v>
      </c>
      <c r="F29" s="154"/>
      <c r="G29" s="154"/>
      <c r="H29"/>
    </row>
    <row r="30" spans="2:11" x14ac:dyDescent="0.3">
      <c r="C30" s="11"/>
      <c r="D30" s="11"/>
      <c r="E30" s="7"/>
      <c r="F30" s="154"/>
      <c r="G30" s="154"/>
      <c r="H30"/>
    </row>
    <row r="31" spans="2:11" x14ac:dyDescent="0.3">
      <c r="B31" s="152">
        <v>0.41666666666666669</v>
      </c>
      <c r="C31" s="152">
        <v>0.5</v>
      </c>
      <c r="D31" s="1">
        <v>10</v>
      </c>
      <c r="E31" s="135" t="s">
        <v>148</v>
      </c>
      <c r="F31" s="154"/>
      <c r="G31" s="154"/>
      <c r="H31" s="159"/>
      <c r="K31" t="s">
        <v>100</v>
      </c>
    </row>
    <row r="32" spans="2:11" x14ac:dyDescent="0.3">
      <c r="B32" s="123"/>
      <c r="C32" s="123"/>
      <c r="D32" s="11"/>
      <c r="E32" s="11"/>
      <c r="F32" s="154"/>
      <c r="G32" s="154"/>
      <c r="H32"/>
    </row>
    <row r="33" spans="2:13" x14ac:dyDescent="0.3">
      <c r="B33" s="159"/>
      <c r="C33" s="159"/>
      <c r="D33" s="10"/>
      <c r="E33" s="78" t="s">
        <v>166</v>
      </c>
      <c r="F33" s="154"/>
      <c r="G33" s="154"/>
      <c r="H33"/>
    </row>
    <row r="34" spans="2:13" ht="28.2" customHeight="1" x14ac:dyDescent="0.3">
      <c r="B34" s="244"/>
      <c r="C34" s="245"/>
      <c r="D34" s="166">
        <v>45</v>
      </c>
      <c r="E34" s="150" t="s">
        <v>147</v>
      </c>
      <c r="F34" s="154"/>
      <c r="G34" s="154"/>
      <c r="H34"/>
      <c r="K34" t="s">
        <v>101</v>
      </c>
      <c r="L34" t="s">
        <v>101</v>
      </c>
      <c r="M34">
        <f>SUMIF(K$31:K$37,"=P",D$31:D$37)</f>
        <v>100</v>
      </c>
    </row>
    <row r="35" spans="2:13" x14ac:dyDescent="0.3">
      <c r="B35" s="244"/>
      <c r="C35" s="245"/>
      <c r="D35" s="166">
        <v>15</v>
      </c>
      <c r="E35" s="150" t="s">
        <v>83</v>
      </c>
      <c r="F35" s="154"/>
      <c r="G35"/>
      <c r="H35"/>
      <c r="K35" t="s">
        <v>101</v>
      </c>
      <c r="L35" t="s">
        <v>99</v>
      </c>
      <c r="M35">
        <f>SUMIF(K$31:K$37,"=T",D$31:D$37)</f>
        <v>0</v>
      </c>
    </row>
    <row r="36" spans="2:13" ht="28.8" customHeight="1" x14ac:dyDescent="0.3">
      <c r="B36" s="244"/>
      <c r="C36" s="245"/>
      <c r="D36" s="166">
        <v>40</v>
      </c>
      <c r="E36" s="133" t="s">
        <v>143</v>
      </c>
      <c r="F36" s="154"/>
      <c r="G36"/>
      <c r="H36"/>
      <c r="K36" t="s">
        <v>101</v>
      </c>
      <c r="L36" t="s">
        <v>100</v>
      </c>
      <c r="M36">
        <f>SUMIF(K$31:K$37,"=A",D$31:D$37)</f>
        <v>10</v>
      </c>
    </row>
    <row r="37" spans="2:13" ht="43.2" x14ac:dyDescent="0.3">
      <c r="B37" s="244"/>
      <c r="C37" s="245"/>
      <c r="D37" s="167" t="s">
        <v>167</v>
      </c>
      <c r="E37" s="132" t="s">
        <v>168</v>
      </c>
      <c r="F37" s="154"/>
      <c r="G37"/>
      <c r="H37"/>
      <c r="K37" t="s">
        <v>99</v>
      </c>
    </row>
    <row r="38" spans="2:13" x14ac:dyDescent="0.3">
      <c r="B38" s="153"/>
      <c r="C38" s="153"/>
      <c r="D38" s="159"/>
      <c r="E38" s="123"/>
      <c r="F38" s="10"/>
      <c r="G38" s="153"/>
      <c r="H38" s="153"/>
      <c r="I38" s="154"/>
      <c r="J38" s="154"/>
    </row>
    <row r="39" spans="2:13" x14ac:dyDescent="0.3">
      <c r="B39" s="153"/>
      <c r="C39" s="153"/>
      <c r="D39" s="153"/>
      <c r="E39" s="154"/>
      <c r="F39" s="10"/>
      <c r="G39" s="153"/>
      <c r="H39" s="153"/>
      <c r="I39" s="154"/>
      <c r="J39" s="154"/>
    </row>
    <row r="40" spans="2:13" x14ac:dyDescent="0.3">
      <c r="C40" s="68" t="s">
        <v>14</v>
      </c>
      <c r="D40" s="10">
        <f>SUM(D31:D38)</f>
        <v>110</v>
      </c>
      <c r="I40" s="10"/>
    </row>
    <row r="41" spans="2:13" x14ac:dyDescent="0.3">
      <c r="E41" s="184"/>
      <c r="F41" s="184"/>
      <c r="G41" s="184"/>
      <c r="H41" s="184"/>
      <c r="I41" s="184"/>
      <c r="J41" s="184"/>
    </row>
  </sheetData>
  <mergeCells count="12">
    <mergeCell ref="E41:J41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7"/>
    <mergeCell ref="C34:C37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2024-08-01T17:32:01Z</dcterms:modified>
  <cp:category/>
  <cp:contentStatus/>
</cp:coreProperties>
</file>