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8516DF38-686E-4829-B2FC-02BB161778B8}" xr6:coauthVersionLast="47" xr6:coauthVersionMax="47" xr10:uidLastSave="{00000000-0000-0000-0000-000000000000}"/>
  <bookViews>
    <workbookView xWindow="1920" yWindow="1920" windowWidth="17280" windowHeight="11160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17" r:id="rId5"/>
    <sheet name="DAY 6" sheetId="5" r:id="rId6"/>
    <sheet name="DAY 7" sheetId="10" r:id="rId7"/>
    <sheet name="DAY 8" sheetId="11" r:id="rId8"/>
    <sheet name="DAY 9" sheetId="8" r:id="rId9"/>
    <sheet name="DAY 10" sheetId="19" r:id="rId10"/>
    <sheet name="old DAY 9" sheetId="15" r:id="rId11"/>
    <sheet name="old DAY 10" sheetId="16" r:id="rId12"/>
    <sheet name="Summary" sheetId="13" r:id="rId13"/>
  </sheets>
  <definedNames>
    <definedName name="_xlnm.Print_Area" localSheetId="0">'DAY 1'!$A$1:$J$19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0" l="1"/>
  <c r="B10" i="10" s="1"/>
  <c r="B11" i="10" s="1"/>
  <c r="C9" i="10"/>
  <c r="C10" i="10"/>
  <c r="C11" i="10" s="1"/>
  <c r="B10" i="5"/>
  <c r="B11" i="5" s="1"/>
  <c r="C10" i="5"/>
  <c r="C11" i="5" s="1"/>
  <c r="B14" i="9"/>
  <c r="H14" i="9"/>
  <c r="H15" i="9" s="1"/>
  <c r="C14" i="9"/>
  <c r="G14" i="9"/>
  <c r="G15" i="9" s="1"/>
  <c r="H10" i="9"/>
  <c r="G10" i="9"/>
  <c r="B10" i="9"/>
  <c r="B11" i="9" s="1"/>
  <c r="C10" i="9"/>
  <c r="C11" i="9" s="1"/>
  <c r="B10" i="1" l="1"/>
  <c r="C10" i="1"/>
  <c r="B11" i="1"/>
  <c r="C11" i="1"/>
  <c r="B12" i="1"/>
  <c r="C12" i="1"/>
  <c r="M36" i="8"/>
  <c r="M35" i="8"/>
  <c r="M34" i="8"/>
  <c r="D41" i="8"/>
  <c r="D19" i="19"/>
  <c r="O13" i="8" l="1"/>
  <c r="O12" i="8"/>
  <c r="O11" i="8"/>
  <c r="N13" i="19"/>
  <c r="N12" i="19"/>
  <c r="N11" i="19"/>
  <c r="J10" i="11"/>
  <c r="J10" i="10"/>
  <c r="J8" i="10"/>
  <c r="J7" i="10"/>
  <c r="X11" i="9"/>
  <c r="C15" i="9" l="1"/>
  <c r="B15" i="9"/>
  <c r="B10" i="17"/>
  <c r="C10" i="17"/>
  <c r="H11" i="8"/>
  <c r="G11" i="8"/>
  <c r="H12" i="8" s="1"/>
  <c r="B11" i="8"/>
  <c r="B12" i="8" s="1"/>
  <c r="B13" i="8" s="1"/>
  <c r="C11" i="8"/>
  <c r="C12" i="8" s="1"/>
  <c r="C13" i="8" s="1"/>
  <c r="I62" i="19"/>
  <c r="D62" i="19"/>
  <c r="I41" i="19"/>
  <c r="D41" i="19"/>
  <c r="N39" i="19"/>
  <c r="N38" i="19"/>
  <c r="N37" i="19"/>
  <c r="C36" i="19"/>
  <c r="C37" i="19" s="1"/>
  <c r="C39" i="19" s="1"/>
  <c r="C40" i="19" s="1"/>
  <c r="B36" i="19"/>
  <c r="B37" i="19" s="1"/>
  <c r="B39" i="19" s="1"/>
  <c r="B40" i="19" s="1"/>
  <c r="H35" i="19"/>
  <c r="H36" i="19" s="1"/>
  <c r="G35" i="19"/>
  <c r="G36" i="19" s="1"/>
  <c r="B8" i="1"/>
  <c r="B9" i="1" s="1"/>
  <c r="B13" i="1" s="1"/>
  <c r="B14" i="1" s="1"/>
  <c r="C8" i="1"/>
  <c r="C9" i="1" s="1"/>
  <c r="C13" i="1" s="1"/>
  <c r="C14" i="1" s="1"/>
  <c r="J10" i="7"/>
  <c r="C4" i="13" s="1"/>
  <c r="J9" i="7"/>
  <c r="C3" i="13" s="1"/>
  <c r="J8" i="7"/>
  <c r="C2" i="13" s="1"/>
  <c r="C16" i="3"/>
  <c r="AC82" i="3"/>
  <c r="AC56" i="3"/>
  <c r="AC21" i="3"/>
  <c r="D11" i="17"/>
  <c r="J10" i="17"/>
  <c r="J8" i="17"/>
  <c r="J7" i="17"/>
  <c r="C8" i="17"/>
  <c r="B8" i="17"/>
  <c r="B9" i="11"/>
  <c r="B10" i="11" s="1"/>
  <c r="C9" i="11"/>
  <c r="C10" i="11" s="1"/>
  <c r="D15" i="1"/>
  <c r="B9" i="17" l="1"/>
  <c r="C9" i="17"/>
  <c r="G12" i="8"/>
  <c r="N75" i="16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G13" i="8" l="1"/>
  <c r="H13" i="8"/>
  <c r="M43" i="16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F4" i="13" l="1"/>
  <c r="J9" i="11"/>
  <c r="I2" i="13" s="1"/>
  <c r="J12" i="11"/>
  <c r="I4" i="13" s="1"/>
  <c r="J11" i="11"/>
  <c r="I3" i="13" s="1"/>
  <c r="H4" i="13"/>
  <c r="H3" i="13"/>
  <c r="J9" i="5"/>
  <c r="G4" i="13" s="1"/>
  <c r="J8" i="5"/>
  <c r="G3" i="13" s="1"/>
  <c r="J7" i="5"/>
  <c r="G2" i="13" s="1"/>
  <c r="F3" i="13"/>
  <c r="X10" i="9"/>
  <c r="F2" i="13" s="1"/>
  <c r="AH9" i="3"/>
  <c r="E2" i="13" s="1"/>
  <c r="AH11" i="3"/>
  <c r="E4" i="13" s="1"/>
  <c r="AH10" i="3"/>
  <c r="E3" i="13" s="1"/>
  <c r="J9" i="1"/>
  <c r="D4" i="13" s="1"/>
  <c r="J8" i="1"/>
  <c r="D3" i="13" s="1"/>
  <c r="J7" i="1"/>
  <c r="D2" i="13" s="1"/>
  <c r="I15" i="8"/>
  <c r="D15" i="8"/>
  <c r="L4" i="13"/>
  <c r="L3" i="13"/>
  <c r="L2" i="13"/>
  <c r="D11" i="11"/>
  <c r="C8" i="11"/>
  <c r="B8" i="11"/>
  <c r="D12" i="10"/>
  <c r="H2" i="13"/>
  <c r="C8" i="10"/>
  <c r="B8" i="10"/>
  <c r="D12" i="5"/>
  <c r="C8" i="5"/>
  <c r="C9" i="5" s="1"/>
  <c r="B8" i="5"/>
  <c r="B9" i="5" s="1"/>
  <c r="S17" i="9"/>
  <c r="N17" i="9"/>
  <c r="I17" i="9"/>
  <c r="D17" i="9"/>
  <c r="H11" i="9"/>
  <c r="G11" i="9"/>
  <c r="X21" i="3"/>
  <c r="S21" i="3"/>
  <c r="N21" i="3"/>
  <c r="I21" i="3"/>
  <c r="D21" i="3"/>
  <c r="C8" i="3"/>
  <c r="H11" i="3" s="1"/>
  <c r="H12" i="3" s="1"/>
  <c r="H13" i="3" s="1"/>
  <c r="B8" i="3"/>
  <c r="D13" i="7"/>
  <c r="C8" i="7"/>
  <c r="C9" i="7" s="1"/>
  <c r="B8" i="7"/>
  <c r="B9" i="7" s="1"/>
  <c r="B10" i="7" s="1"/>
  <c r="B11" i="7" s="1"/>
  <c r="B12" i="7" s="1"/>
  <c r="B46" i="3"/>
  <c r="C46" i="3"/>
  <c r="AH49" i="3"/>
  <c r="AH50" i="3"/>
  <c r="AH51" i="3"/>
  <c r="D56" i="3"/>
  <c r="I56" i="3"/>
  <c r="N56" i="3"/>
  <c r="S56" i="3"/>
  <c r="X56" i="3"/>
  <c r="C10" i="7" l="1"/>
  <c r="C11" i="7" s="1"/>
  <c r="C12" i="7" s="1"/>
  <c r="L16" i="3"/>
  <c r="L17" i="3" s="1"/>
  <c r="L18" i="3" s="1"/>
  <c r="G11" i="3"/>
  <c r="G12" i="3" s="1"/>
  <c r="G13" i="3" s="1"/>
  <c r="B50" i="3"/>
  <c r="B51" i="3" s="1"/>
  <c r="B55" i="3" s="1"/>
  <c r="AA50" i="3"/>
  <c r="AA51" i="3" s="1"/>
  <c r="AA52" i="3" s="1"/>
  <c r="M11" i="3"/>
  <c r="M12" i="3" s="1"/>
  <c r="M13" i="3" s="1"/>
  <c r="M16" i="3"/>
  <c r="M17" i="3" s="1"/>
  <c r="M18" i="3" s="1"/>
  <c r="R50" i="3"/>
  <c r="R51" i="3" s="1"/>
  <c r="R52" i="3" s="1"/>
  <c r="AB50" i="3"/>
  <c r="AB51" i="3" s="1"/>
  <c r="AB52" i="3" s="1"/>
  <c r="G16" i="3"/>
  <c r="G17" i="3" s="1"/>
  <c r="G18" i="3" s="1"/>
  <c r="C17" i="3"/>
  <c r="B16" i="3"/>
  <c r="B17" i="3" s="1"/>
  <c r="J3" i="13"/>
  <c r="K3" i="13"/>
  <c r="J2" i="13"/>
  <c r="K2" i="13"/>
  <c r="J4" i="13"/>
  <c r="K4" i="13"/>
  <c r="H16" i="3"/>
  <c r="H17" i="3" s="1"/>
  <c r="H18" i="3" s="1"/>
  <c r="B11" i="3"/>
  <c r="B12" i="3" s="1"/>
  <c r="B20" i="3" s="1"/>
  <c r="L11" i="3"/>
  <c r="L12" i="3" s="1"/>
  <c r="L13" i="3" s="1"/>
  <c r="C11" i="3"/>
  <c r="C12" i="3" s="1"/>
  <c r="C20" i="3" s="1"/>
  <c r="H50" i="3"/>
  <c r="H51" i="3" s="1"/>
  <c r="H52" i="3" s="1"/>
  <c r="G50" i="3"/>
  <c r="G51" i="3" s="1"/>
  <c r="G52" i="3" s="1"/>
  <c r="M50" i="3"/>
  <c r="M51" i="3" s="1"/>
  <c r="M52" i="3" s="1"/>
  <c r="L50" i="3"/>
  <c r="L51" i="3" s="1"/>
  <c r="L52" i="3" s="1"/>
  <c r="W50" i="3"/>
  <c r="W51" i="3" s="1"/>
  <c r="W52" i="3" s="1"/>
  <c r="C50" i="3"/>
  <c r="C51" i="3" s="1"/>
  <c r="C55" i="3" s="1"/>
  <c r="Q50" i="3"/>
  <c r="Q51" i="3" s="1"/>
  <c r="Q52" i="3" s="1"/>
  <c r="V50" i="3"/>
  <c r="V51" i="3" s="1"/>
  <c r="V52" i="3" s="1"/>
  <c r="J35" i="7"/>
  <c r="J37" i="7"/>
  <c r="J36" i="7"/>
  <c r="S43" i="1"/>
  <c r="S44" i="1"/>
  <c r="S42" i="1"/>
  <c r="I48" i="5"/>
  <c r="B42" i="5"/>
  <c r="C42" i="5"/>
  <c r="B37" i="1" l="1"/>
  <c r="B40" i="1" s="1"/>
  <c r="B41" i="1" s="1"/>
  <c r="B43" i="1" s="1"/>
  <c r="B47" i="1" s="1"/>
  <c r="C37" i="1"/>
  <c r="C40" i="1" s="1"/>
  <c r="C41" i="1" s="1"/>
  <c r="C43" i="1" s="1"/>
  <c r="C47" i="1" s="1"/>
  <c r="N49" i="1" l="1"/>
  <c r="I49" i="1"/>
  <c r="D49" i="1"/>
  <c r="C48" i="1"/>
  <c r="B48" i="1"/>
  <c r="C28" i="7"/>
  <c r="C29" i="7" s="1"/>
  <c r="C30" i="7" s="1"/>
  <c r="C33" i="7" s="1"/>
  <c r="D45" i="7"/>
  <c r="B28" i="7"/>
  <c r="B29" i="7" s="1"/>
  <c r="B30" i="7" s="1"/>
  <c r="B33" i="7" s="1"/>
  <c r="B34" i="7" l="1"/>
  <c r="B37" i="7" s="1"/>
  <c r="B40" i="7" s="1"/>
  <c r="B43" i="7" s="1"/>
  <c r="B44" i="7" s="1"/>
  <c r="C34" i="7"/>
  <c r="C37" i="7" s="1"/>
  <c r="C40" i="7" s="1"/>
  <c r="C43" i="7" s="1"/>
  <c r="C44" i="7" s="1"/>
  <c r="I49" i="11"/>
  <c r="I48" i="11"/>
  <c r="I47" i="11"/>
  <c r="I45" i="10"/>
  <c r="I46" i="10"/>
  <c r="I47" i="10"/>
  <c r="I48" i="10"/>
  <c r="I45" i="5"/>
  <c r="I46" i="5"/>
  <c r="I47" i="5"/>
  <c r="J67" i="7"/>
  <c r="X49" i="9"/>
  <c r="X48" i="9"/>
  <c r="X47" i="9"/>
  <c r="S68" i="1"/>
  <c r="S67" i="1"/>
  <c r="S66" i="1"/>
  <c r="J69" i="7"/>
  <c r="J68" i="7"/>
  <c r="M2" i="13" l="1"/>
  <c r="M3" i="13"/>
  <c r="N3" i="13" s="1"/>
  <c r="M4" i="13"/>
  <c r="N4" i="13" s="1"/>
  <c r="M46" i="9"/>
  <c r="M47" i="9" s="1"/>
  <c r="L46" i="9"/>
  <c r="L47" i="9" s="1"/>
  <c r="R47" i="9"/>
  <c r="Q47" i="9"/>
  <c r="H47" i="9"/>
  <c r="G47" i="9"/>
  <c r="B45" i="11"/>
  <c r="C45" i="11"/>
  <c r="C44" i="11"/>
  <c r="B44" i="11"/>
  <c r="C42" i="10"/>
  <c r="C43" i="10" s="1"/>
  <c r="C44" i="10" s="1"/>
  <c r="C45" i="10" s="1"/>
  <c r="C46" i="10" s="1"/>
  <c r="B42" i="10"/>
  <c r="B43" i="10" s="1"/>
  <c r="B44" i="10" s="1"/>
  <c r="B45" i="10" s="1"/>
  <c r="B46" i="10" s="1"/>
  <c r="C43" i="5"/>
  <c r="C44" i="5" s="1"/>
  <c r="C45" i="5" s="1"/>
  <c r="B43" i="5"/>
  <c r="B44" i="5" s="1"/>
  <c r="B45" i="5" s="1"/>
  <c r="B46" i="9"/>
  <c r="B47" i="9" s="1"/>
  <c r="B50" i="9" s="1"/>
  <c r="C46" i="9"/>
  <c r="C47" i="9" s="1"/>
  <c r="C50" i="9" s="1"/>
  <c r="M66" i="1"/>
  <c r="M67" i="1" s="1"/>
  <c r="M68" i="1" s="1"/>
  <c r="M69" i="1" s="1"/>
  <c r="M70" i="1" s="1"/>
  <c r="L66" i="1"/>
  <c r="L67" i="1" s="1"/>
  <c r="L68" i="1" s="1"/>
  <c r="L69" i="1" s="1"/>
  <c r="L70" i="1" s="1"/>
  <c r="H66" i="1"/>
  <c r="H67" i="1" s="1"/>
  <c r="H68" i="1" s="1"/>
  <c r="H69" i="1" s="1"/>
  <c r="H70" i="1" s="1"/>
  <c r="G66" i="1"/>
  <c r="G67" i="1" s="1"/>
  <c r="G68" i="1" s="1"/>
  <c r="G69" i="1" s="1"/>
  <c r="G70" i="1" s="1"/>
  <c r="C66" i="1"/>
  <c r="C67" i="1" s="1"/>
  <c r="C68" i="1" s="1"/>
  <c r="C69" i="1" s="1"/>
  <c r="C70" i="1" s="1"/>
  <c r="C73" i="1" s="1"/>
  <c r="C74" i="1" s="1"/>
  <c r="B66" i="1"/>
  <c r="B67" i="1" s="1"/>
  <c r="B68" i="1" s="1"/>
  <c r="B69" i="1" s="1"/>
  <c r="B70" i="1" s="1"/>
  <c r="C64" i="7"/>
  <c r="C65" i="7" s="1"/>
  <c r="C66" i="7" s="1"/>
  <c r="C69" i="7" s="1"/>
  <c r="C70" i="7" s="1"/>
  <c r="C73" i="7" s="1"/>
  <c r="C74" i="7" s="1"/>
  <c r="C75" i="7" s="1"/>
  <c r="B64" i="7"/>
  <c r="B65" i="7" s="1"/>
  <c r="B66" i="7" s="1"/>
  <c r="B69" i="7" s="1"/>
  <c r="B70" i="7" s="1"/>
  <c r="B73" i="7" s="1"/>
  <c r="B74" i="7" s="1"/>
  <c r="B75" i="7" s="1"/>
  <c r="K53" i="7"/>
  <c r="N75" i="1"/>
  <c r="I75" i="1"/>
  <c r="D75" i="1"/>
  <c r="N2" i="13" l="1"/>
  <c r="S51" i="9"/>
  <c r="N51" i="9"/>
  <c r="I51" i="9"/>
  <c r="X82" i="3" l="1"/>
  <c r="S82" i="3"/>
  <c r="N82" i="3"/>
  <c r="I82" i="3"/>
  <c r="D82" i="3"/>
  <c r="D63" i="11"/>
  <c r="D46" i="11"/>
  <c r="D67" i="10"/>
  <c r="D47" i="10"/>
  <c r="D51" i="9"/>
  <c r="S73" i="9"/>
  <c r="N73" i="9"/>
  <c r="I73" i="9"/>
  <c r="D73" i="9"/>
  <c r="D46" i="5"/>
  <c r="D66" i="5"/>
  <c r="D104" i="1"/>
  <c r="I104" i="1"/>
  <c r="N104" i="1"/>
  <c r="D103" i="7" l="1"/>
  <c r="D76" i="7" l="1"/>
  <c r="B73" i="1"/>
  <c r="B74" i="1" s="1"/>
</calcChain>
</file>

<file path=xl/sharedStrings.xml><?xml version="1.0" encoding="utf-8"?>
<sst xmlns="http://schemas.openxmlformats.org/spreadsheetml/2006/main" count="1157" uniqueCount="183">
  <si>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</si>
  <si>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</si>
  <si>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</si>
  <si>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</si>
  <si>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</si>
  <si>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</si>
  <si>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</si>
  <si>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</si>
  <si>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</si>
  <si>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</si>
  <si>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</si>
  <si>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</si>
  <si>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</si>
  <si>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</si>
  <si>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</si>
  <si>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</si>
  <si>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</si>
  <si>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</si>
  <si>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</si>
  <si>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</si>
  <si>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</si>
  <si>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</si>
  <si>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</si>
  <si>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</si>
  <si>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</si>
  <si>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</si>
  <si>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</si>
  <si>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</si>
  <si>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</si>
  <si>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</si>
  <si>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</si>
  <si>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</si>
  <si>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</si>
  <si>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</si>
  <si>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</si>
  <si>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</si>
  <si>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</si>
  <si>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</si>
  <si>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</si>
  <si>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</si>
  <si>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</si>
  <si>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</si>
  <si>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</si>
  <si>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</si>
  <si>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</si>
  <si>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</si>
  <si>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</si>
  <si>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</si>
  <si>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</si>
  <si>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</si>
  <si>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</si>
  <si>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</si>
  <si>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</si>
  <si>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</si>
  <si>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</si>
  <si>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</si>
  <si>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</si>
  <si>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</si>
  <si>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</si>
  <si>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</si>
  <si>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</si>
  <si>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</si>
  <si>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</si>
  <si>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</si>
  <si>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</si>
  <si>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</si>
  <si>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</si>
  <si>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</si>
  <si>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</si>
  <si>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</si>
  <si>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</si>
  <si>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</si>
  <si>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</si>
  <si>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</si>
  <si>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</si>
  <si>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</si>
  <si>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</si>
  <si>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</si>
  <si>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</si>
  <si>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</si>
  <si>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</si>
  <si>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</si>
  <si>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</si>
  <si>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</si>
  <si>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</si>
  <si>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</si>
  <si>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</si>
  <si>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</si>
  <si>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</si>
  <si>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</si>
  <si>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</si>
  <si>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</si>
  <si>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</si>
  <si>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</si>
  <si>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</si>
  <si>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</si>
  <si>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</si>
  <si>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</si>
  <si>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</si>
  <si>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</si>
  <si>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</si>
  <si>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</si>
  <si>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</si>
  <si>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</si>
  <si>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</si>
  <si>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</si>
  <si>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</si>
  <si>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</si>
  <si>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</si>
  <si>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</si>
  <si>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</si>
  <si>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</si>
  <si>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</si>
  <si>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</si>
  <si>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</si>
  <si>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</si>
  <si>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</si>
  <si>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</si>
  <si>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</si>
  <si>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</si>
  <si>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</si>
  <si>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</si>
  <si>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</si>
  <si>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</si>
  <si>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</si>
  <si>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</si>
  <si>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</si>
  <si>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Welcome! Find your team pod</t>
  </si>
  <si>
    <t>Full class activity</t>
  </si>
  <si>
    <t>Team activity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</si>
  <si>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</si>
  <si>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Draft BDR Poster</t>
  </si>
  <si>
    <t>Client Meeting #1</t>
  </si>
  <si>
    <t>Team Skill Assessment</t>
  </si>
  <si>
    <t>Company Communication &amp; Document Policy</t>
  </si>
  <si>
    <t>SCAFFOLDING NO LONGER NEEDED F23 and onward</t>
  </si>
  <si>
    <t>Department activity</t>
  </si>
  <si>
    <t>Sticky Note Project Planning Exercise</t>
  </si>
  <si>
    <t>Reflect on Project Plan</t>
  </si>
  <si>
    <t>Review previous team's Final PPT</t>
  </si>
  <si>
    <r>
      <t xml:space="preserve">Track </t>
    </r>
    <r>
      <rPr>
        <b/>
        <sz val="11"/>
        <color theme="1"/>
        <rFont val="Calibri"/>
        <family val="2"/>
        <scheme val="minor"/>
      </rPr>
      <t>F</t>
    </r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</si>
  <si>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Continuing project</t>
    </r>
  </si>
  <si>
    <r>
      <t xml:space="preserve">Track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Continuing project</t>
    </r>
  </si>
  <si>
    <t>Follow team created Class 9 Agenda</t>
  </si>
  <si>
    <t>F24</t>
  </si>
  <si>
    <t>Concept Generation</t>
  </si>
  <si>
    <t>Client Meeting #2</t>
  </si>
  <si>
    <t>Risk Management</t>
  </si>
  <si>
    <t>Client Meeting #1 Intro</t>
  </si>
  <si>
    <t>Group Ideation Process Intro</t>
  </si>
  <si>
    <t>System Design Intro</t>
  </si>
  <si>
    <t>Update Client Needs &amp; Reqs</t>
  </si>
  <si>
    <t>A + B - Client Meeting</t>
  </si>
  <si>
    <t>C + D - continuing project</t>
  </si>
  <si>
    <t>E + F - new project</t>
  </si>
  <si>
    <t>Project Work - 
Revisit Concept Generation against N&amp;R
Evaluate Concept Feasibility</t>
  </si>
  <si>
    <t>15 min CE meeting with Team</t>
  </si>
  <si>
    <t>Project Work - 
Concept Selection</t>
  </si>
  <si>
    <t>Project Work - 
Update Needs &amp; Reqs as needed
Update Concept Generation as needed</t>
  </si>
  <si>
    <t>ADD third track for NO client meeting -&gt; PE review of Project Plan &amp; System Design</t>
  </si>
  <si>
    <t>Project Work - Needs &amp; Reqs and Benchmarking</t>
  </si>
  <si>
    <t xml:space="preserve">Research on Existing Technology </t>
  </si>
  <si>
    <t>Develop System Design</t>
  </si>
  <si>
    <t>PE will inform team of order</t>
  </si>
  <si>
    <t>balance 
of time</t>
  </si>
  <si>
    <t>Project Work - 
Update Milestones &amp; Tasks as needed
Update N&amp;R as needed</t>
  </si>
  <si>
    <t>Design Lab Expectations</t>
  </si>
  <si>
    <t>ENGINEERING DESIGN PROCESS review</t>
  </si>
  <si>
    <t>Project Planning Intro</t>
  </si>
  <si>
    <t>Customer Needs &amp; Engineering Requirements Introduction</t>
  </si>
  <si>
    <t>Schedule Intro</t>
  </si>
  <si>
    <t>Client Meeting 1 – Kickoff Meeting </t>
  </si>
  <si>
    <t>Reflection on N&amp;R list</t>
  </si>
  <si>
    <t>Benchmarking</t>
  </si>
  <si>
    <t>Identify Preliminary Deliverables</t>
  </si>
  <si>
    <t>Finalize Deliverables</t>
  </si>
  <si>
    <t>CE Introduction (10)
PE Introduction (15)
Project Discussion (15)</t>
  </si>
  <si>
    <t>Project Description Review (10) 
Generate Project Needs (20)</t>
  </si>
  <si>
    <t xml:space="preserve">May have been Day 9 </t>
  </si>
  <si>
    <t>for some teams</t>
  </si>
  <si>
    <t xml:space="preserve">May be Day 10 </t>
  </si>
  <si>
    <t>CE reflection on Client Meeting #2</t>
  </si>
  <si>
    <t>Project Work - 
Update Milestones &amp; Tasks as needed
Update Needs &amp; Reqs as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</si>
</sst>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68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25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164" fontId="0" fillId="0" borderId="1" xfId="0" applyNumberFormat="1" applyBorder="1" applyAlignment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164" fontId="0" fillId="4" borderId="0" xfId="0" applyNumberFormat="1" applyFill="1" applyAlignment="1">
      <alignment vertical="center"/>
    </xf>
    <xf numFmtId="20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right"/>
    </xf>
    <xf numFmtId="164" fontId="0" fillId="0" borderId="2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0" fillId="4" borderId="0" xfId="0" applyNumberForma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2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wrapText="1"/>
    </xf>
    <xf numFmtId="0" fontId="0" fillId="12" borderId="4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0</c:v>
                </c:pt>
                <c:pt idx="1">
                  <c:v>45</c:v>
                </c:pt>
                <c:pt idx="2">
                  <c:v>45</c:v>
                </c:pt>
                <c:pt idx="3">
                  <c:v>30</c:v>
                </c:pt>
                <c:pt idx="4">
                  <c:v>75</c:v>
                </c:pt>
                <c:pt idx="5">
                  <c:v>0</c:v>
                </c:pt>
                <c:pt idx="6">
                  <c:v>90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65</c:v>
                </c:pt>
                <c:pt idx="1">
                  <c:v>15</c:v>
                </c:pt>
                <c:pt idx="2">
                  <c:v>55</c:v>
                </c:pt>
                <c:pt idx="3">
                  <c:v>0</c:v>
                </c:pt>
                <c:pt idx="4">
                  <c:v>15</c:v>
                </c:pt>
                <c:pt idx="5">
                  <c:v>15</c:v>
                </c:pt>
                <c:pt idx="6">
                  <c:v>10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45</c:v>
                </c:pt>
                <c:pt idx="1">
                  <c:v>50</c:v>
                </c:pt>
                <c:pt idx="2">
                  <c:v>10</c:v>
                </c:pt>
                <c:pt idx="3">
                  <c:v>70</c:v>
                </c:pt>
                <c:pt idx="4">
                  <c:v>20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67</xdr:row>
      <xdr:rowOff>152400</xdr:rowOff>
    </xdr:from>
    <xdr:to>
      <xdr:col>5</xdr:col>
      <xdr:colOff>209567</xdr:colOff>
      <xdr:row>69</xdr:row>
      <xdr:rowOff>38122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78</xdr:row>
      <xdr:rowOff>167640</xdr:rowOff>
    </xdr:from>
    <xdr:to>
      <xdr:col>3</xdr:col>
      <xdr:colOff>17</xdr:colOff>
      <xdr:row>80</xdr:row>
      <xdr:rowOff>53362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95</xdr:row>
      <xdr:rowOff>152400</xdr:rowOff>
    </xdr:from>
    <xdr:to>
      <xdr:col>5</xdr:col>
      <xdr:colOff>209567</xdr:colOff>
      <xdr:row>97</xdr:row>
      <xdr:rowOff>38124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105</xdr:row>
      <xdr:rowOff>167640</xdr:rowOff>
    </xdr:from>
    <xdr:to>
      <xdr:col>3</xdr:col>
      <xdr:colOff>17</xdr:colOff>
      <xdr:row>107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63</xdr:row>
      <xdr:rowOff>104879</xdr:rowOff>
    </xdr:from>
    <xdr:to>
      <xdr:col>14</xdr:col>
      <xdr:colOff>77639</xdr:colOff>
      <xdr:row>64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65</xdr:row>
      <xdr:rowOff>914</xdr:rowOff>
    </xdr:from>
    <xdr:to>
      <xdr:col>14</xdr:col>
      <xdr:colOff>78200</xdr:colOff>
      <xdr:row>65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62</xdr:row>
      <xdr:rowOff>0</xdr:rowOff>
    </xdr:from>
    <xdr:to>
      <xdr:col>14</xdr:col>
      <xdr:colOff>80808</xdr:colOff>
      <xdr:row>62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64</xdr:row>
      <xdr:rowOff>74399</xdr:rowOff>
    </xdr:from>
    <xdr:to>
      <xdr:col>14</xdr:col>
      <xdr:colOff>230039</xdr:colOff>
      <xdr:row>64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65</xdr:row>
      <xdr:rowOff>153314</xdr:rowOff>
    </xdr:from>
    <xdr:to>
      <xdr:col>14</xdr:col>
      <xdr:colOff>230600</xdr:colOff>
      <xdr:row>66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62</xdr:row>
      <xdr:rowOff>152400</xdr:rowOff>
    </xdr:from>
    <xdr:to>
      <xdr:col>14</xdr:col>
      <xdr:colOff>233208</xdr:colOff>
      <xdr:row>63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65</xdr:row>
      <xdr:rowOff>43919</xdr:rowOff>
    </xdr:from>
    <xdr:to>
      <xdr:col>14</xdr:col>
      <xdr:colOff>382439</xdr:colOff>
      <xdr:row>65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66</xdr:row>
      <xdr:rowOff>122834</xdr:rowOff>
    </xdr:from>
    <xdr:to>
      <xdr:col>14</xdr:col>
      <xdr:colOff>383000</xdr:colOff>
      <xdr:row>67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63</xdr:row>
      <xdr:rowOff>121920</xdr:rowOff>
    </xdr:from>
    <xdr:to>
      <xdr:col>14</xdr:col>
      <xdr:colOff>385608</xdr:colOff>
      <xdr:row>64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66</xdr:row>
      <xdr:rowOff>13439</xdr:rowOff>
    </xdr:from>
    <xdr:to>
      <xdr:col>14</xdr:col>
      <xdr:colOff>534839</xdr:colOff>
      <xdr:row>66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67</xdr:row>
      <xdr:rowOff>92354</xdr:rowOff>
    </xdr:from>
    <xdr:to>
      <xdr:col>14</xdr:col>
      <xdr:colOff>535400</xdr:colOff>
      <xdr:row>67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64</xdr:row>
      <xdr:rowOff>91440</xdr:rowOff>
    </xdr:from>
    <xdr:to>
      <xdr:col>14</xdr:col>
      <xdr:colOff>538008</xdr:colOff>
      <xdr:row>64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66</xdr:row>
      <xdr:rowOff>165839</xdr:rowOff>
    </xdr:from>
    <xdr:to>
      <xdr:col>15</xdr:col>
      <xdr:colOff>77639</xdr:colOff>
      <xdr:row>67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68</xdr:row>
      <xdr:rowOff>61874</xdr:rowOff>
    </xdr:from>
    <xdr:to>
      <xdr:col>15</xdr:col>
      <xdr:colOff>78200</xdr:colOff>
      <xdr:row>68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65</xdr:row>
      <xdr:rowOff>60960</xdr:rowOff>
    </xdr:from>
    <xdr:to>
      <xdr:col>15</xdr:col>
      <xdr:colOff>80808</xdr:colOff>
      <xdr:row>65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67</xdr:row>
      <xdr:rowOff>135359</xdr:rowOff>
    </xdr:from>
    <xdr:to>
      <xdr:col>15</xdr:col>
      <xdr:colOff>230039</xdr:colOff>
      <xdr:row>68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69</xdr:row>
      <xdr:rowOff>31394</xdr:rowOff>
    </xdr:from>
    <xdr:to>
      <xdr:col>15</xdr:col>
      <xdr:colOff>230600</xdr:colOff>
      <xdr:row>69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66</xdr:row>
      <xdr:rowOff>30480</xdr:rowOff>
    </xdr:from>
    <xdr:to>
      <xdr:col>15</xdr:col>
      <xdr:colOff>233208</xdr:colOff>
      <xdr:row>66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68</xdr:row>
      <xdr:rowOff>104879</xdr:rowOff>
    </xdr:from>
    <xdr:to>
      <xdr:col>15</xdr:col>
      <xdr:colOff>382439</xdr:colOff>
      <xdr:row>69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70</xdr:row>
      <xdr:rowOff>914</xdr:rowOff>
    </xdr:from>
    <xdr:to>
      <xdr:col>15</xdr:col>
      <xdr:colOff>383000</xdr:colOff>
      <xdr:row>70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67</xdr:row>
      <xdr:rowOff>0</xdr:rowOff>
    </xdr:from>
    <xdr:to>
      <xdr:col>15</xdr:col>
      <xdr:colOff>385608</xdr:colOff>
      <xdr:row>67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65</xdr:row>
      <xdr:rowOff>36299</xdr:rowOff>
    </xdr:from>
    <xdr:to>
      <xdr:col>3</xdr:col>
      <xdr:colOff>828489</xdr:colOff>
      <xdr:row>65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62</xdr:row>
      <xdr:rowOff>54254</xdr:rowOff>
    </xdr:from>
    <xdr:to>
      <xdr:col>3</xdr:col>
      <xdr:colOff>828770</xdr:colOff>
      <xdr:row>62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68</xdr:row>
      <xdr:rowOff>60960</xdr:rowOff>
    </xdr:from>
    <xdr:to>
      <xdr:col>3</xdr:col>
      <xdr:colOff>825829</xdr:colOff>
      <xdr:row>68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63</xdr:row>
      <xdr:rowOff>61874</xdr:rowOff>
    </xdr:from>
    <xdr:to>
      <xdr:col>3</xdr:col>
      <xdr:colOff>828770</xdr:colOff>
      <xdr:row>63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69</xdr:row>
      <xdr:rowOff>50995</xdr:rowOff>
    </xdr:from>
    <xdr:to>
      <xdr:col>3</xdr:col>
      <xdr:colOff>825829</xdr:colOff>
      <xdr:row>69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64</xdr:row>
      <xdr:rowOff>60702</xdr:rowOff>
    </xdr:from>
    <xdr:to>
      <xdr:col>3</xdr:col>
      <xdr:colOff>828770</xdr:colOff>
      <xdr:row>64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67</xdr:row>
      <xdr:rowOff>121920</xdr:rowOff>
    </xdr:from>
    <xdr:to>
      <xdr:col>11</xdr:col>
      <xdr:colOff>385608</xdr:colOff>
      <xdr:row>68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70</xdr:row>
      <xdr:rowOff>13439</xdr:rowOff>
    </xdr:from>
    <xdr:to>
      <xdr:col>11</xdr:col>
      <xdr:colOff>534839</xdr:colOff>
      <xdr:row>70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74</xdr:row>
      <xdr:rowOff>54254</xdr:rowOff>
    </xdr:from>
    <xdr:to>
      <xdr:col>3</xdr:col>
      <xdr:colOff>828770</xdr:colOff>
      <xdr:row>74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68</xdr:row>
      <xdr:rowOff>91440</xdr:rowOff>
    </xdr:from>
    <xdr:to>
      <xdr:col>11</xdr:col>
      <xdr:colOff>538008</xdr:colOff>
      <xdr:row>68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70</xdr:row>
      <xdr:rowOff>165839</xdr:rowOff>
    </xdr:from>
    <xdr:to>
      <xdr:col>12</xdr:col>
      <xdr:colOff>77639</xdr:colOff>
      <xdr:row>71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73</xdr:row>
      <xdr:rowOff>56598</xdr:rowOff>
    </xdr:from>
    <xdr:to>
      <xdr:col>3</xdr:col>
      <xdr:colOff>828770</xdr:colOff>
      <xdr:row>73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69</xdr:row>
      <xdr:rowOff>60960</xdr:rowOff>
    </xdr:from>
    <xdr:to>
      <xdr:col>12</xdr:col>
      <xdr:colOff>80808</xdr:colOff>
      <xdr:row>69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71</xdr:row>
      <xdr:rowOff>135359</xdr:rowOff>
    </xdr:from>
    <xdr:to>
      <xdr:col>12</xdr:col>
      <xdr:colOff>230039</xdr:colOff>
      <xdr:row>72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72</xdr:row>
      <xdr:rowOff>54254</xdr:rowOff>
    </xdr:from>
    <xdr:to>
      <xdr:col>3</xdr:col>
      <xdr:colOff>828770</xdr:colOff>
      <xdr:row>72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70</xdr:row>
      <xdr:rowOff>30480</xdr:rowOff>
    </xdr:from>
    <xdr:to>
      <xdr:col>12</xdr:col>
      <xdr:colOff>233208</xdr:colOff>
      <xdr:row>70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72</xdr:row>
      <xdr:rowOff>104879</xdr:rowOff>
    </xdr:from>
    <xdr:to>
      <xdr:col>12</xdr:col>
      <xdr:colOff>382439</xdr:colOff>
      <xdr:row>73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74</xdr:row>
      <xdr:rowOff>914</xdr:rowOff>
    </xdr:from>
    <xdr:to>
      <xdr:col>12</xdr:col>
      <xdr:colOff>383000</xdr:colOff>
      <xdr:row>74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71</xdr:row>
      <xdr:rowOff>0</xdr:rowOff>
    </xdr:from>
    <xdr:to>
      <xdr:col>12</xdr:col>
      <xdr:colOff>385608</xdr:colOff>
      <xdr:row>71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39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47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32</xdr:row>
      <xdr:rowOff>42303</xdr:rowOff>
    </xdr:from>
    <xdr:to>
      <xdr:col>3</xdr:col>
      <xdr:colOff>813515</xdr:colOff>
      <xdr:row>32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26</xdr:row>
      <xdr:rowOff>0</xdr:rowOff>
    </xdr:from>
    <xdr:to>
      <xdr:col>14</xdr:col>
      <xdr:colOff>80808</xdr:colOff>
      <xdr:row>26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33</xdr:row>
      <xdr:rowOff>59390</xdr:rowOff>
    </xdr:from>
    <xdr:to>
      <xdr:col>3</xdr:col>
      <xdr:colOff>813515</xdr:colOff>
      <xdr:row>33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34</xdr:row>
      <xdr:rowOff>0</xdr:rowOff>
    </xdr:from>
    <xdr:to>
      <xdr:col>14</xdr:col>
      <xdr:colOff>230600</xdr:colOff>
      <xdr:row>34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26</xdr:row>
      <xdr:rowOff>152400</xdr:rowOff>
    </xdr:from>
    <xdr:to>
      <xdr:col>14</xdr:col>
      <xdr:colOff>233208</xdr:colOff>
      <xdr:row>27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34</xdr:row>
      <xdr:rowOff>122834</xdr:rowOff>
    </xdr:from>
    <xdr:to>
      <xdr:col>14</xdr:col>
      <xdr:colOff>383000</xdr:colOff>
      <xdr:row>35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27</xdr:row>
      <xdr:rowOff>121920</xdr:rowOff>
    </xdr:from>
    <xdr:to>
      <xdr:col>14</xdr:col>
      <xdr:colOff>385608</xdr:colOff>
      <xdr:row>28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29</xdr:row>
      <xdr:rowOff>51539</xdr:rowOff>
    </xdr:from>
    <xdr:to>
      <xdr:col>3</xdr:col>
      <xdr:colOff>813515</xdr:colOff>
      <xdr:row>29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35</xdr:row>
      <xdr:rowOff>92354</xdr:rowOff>
    </xdr:from>
    <xdr:to>
      <xdr:col>14</xdr:col>
      <xdr:colOff>535400</xdr:colOff>
      <xdr:row>35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28</xdr:row>
      <xdr:rowOff>91440</xdr:rowOff>
    </xdr:from>
    <xdr:to>
      <xdr:col>14</xdr:col>
      <xdr:colOff>538008</xdr:colOff>
      <xdr:row>28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39</xdr:row>
      <xdr:rowOff>59621</xdr:rowOff>
    </xdr:from>
    <xdr:to>
      <xdr:col>3</xdr:col>
      <xdr:colOff>813515</xdr:colOff>
      <xdr:row>39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36</xdr:row>
      <xdr:rowOff>61874</xdr:rowOff>
    </xdr:from>
    <xdr:to>
      <xdr:col>15</xdr:col>
      <xdr:colOff>78200</xdr:colOff>
      <xdr:row>36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35</xdr:row>
      <xdr:rowOff>135359</xdr:rowOff>
    </xdr:from>
    <xdr:to>
      <xdr:col>15</xdr:col>
      <xdr:colOff>230039</xdr:colOff>
      <xdr:row>36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39</xdr:row>
      <xdr:rowOff>31394</xdr:rowOff>
    </xdr:from>
    <xdr:to>
      <xdr:col>15</xdr:col>
      <xdr:colOff>230600</xdr:colOff>
      <xdr:row>39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34</xdr:row>
      <xdr:rowOff>30480</xdr:rowOff>
    </xdr:from>
    <xdr:to>
      <xdr:col>15</xdr:col>
      <xdr:colOff>233208</xdr:colOff>
      <xdr:row>34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40</xdr:row>
      <xdr:rowOff>914</xdr:rowOff>
    </xdr:from>
    <xdr:to>
      <xdr:col>15</xdr:col>
      <xdr:colOff>383000</xdr:colOff>
      <xdr:row>40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35</xdr:row>
      <xdr:rowOff>0</xdr:rowOff>
    </xdr:from>
    <xdr:to>
      <xdr:col>15</xdr:col>
      <xdr:colOff>385608</xdr:colOff>
      <xdr:row>35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26</xdr:row>
      <xdr:rowOff>54254</xdr:rowOff>
    </xdr:from>
    <xdr:to>
      <xdr:col>3</xdr:col>
      <xdr:colOff>813176</xdr:colOff>
      <xdr:row>26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27</xdr:row>
      <xdr:rowOff>61874</xdr:rowOff>
    </xdr:from>
    <xdr:to>
      <xdr:col>3</xdr:col>
      <xdr:colOff>813796</xdr:colOff>
      <xdr:row>27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39</xdr:row>
      <xdr:rowOff>246575</xdr:rowOff>
    </xdr:from>
    <xdr:to>
      <xdr:col>3</xdr:col>
      <xdr:colOff>810855</xdr:colOff>
      <xdr:row>39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28</xdr:row>
      <xdr:rowOff>60702</xdr:rowOff>
    </xdr:from>
    <xdr:to>
      <xdr:col>3</xdr:col>
      <xdr:colOff>813796</xdr:colOff>
      <xdr:row>28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35</xdr:row>
      <xdr:rowOff>121920</xdr:rowOff>
    </xdr:from>
    <xdr:to>
      <xdr:col>11</xdr:col>
      <xdr:colOff>385608</xdr:colOff>
      <xdr:row>36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40</xdr:row>
      <xdr:rowOff>13439</xdr:rowOff>
    </xdr:from>
    <xdr:to>
      <xdr:col>11</xdr:col>
      <xdr:colOff>534839</xdr:colOff>
      <xdr:row>40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39</xdr:row>
      <xdr:rowOff>423949</xdr:rowOff>
    </xdr:from>
    <xdr:to>
      <xdr:col>3</xdr:col>
      <xdr:colOff>810855</xdr:colOff>
      <xdr:row>39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40</xdr:row>
      <xdr:rowOff>165839</xdr:rowOff>
    </xdr:from>
    <xdr:to>
      <xdr:col>12</xdr:col>
      <xdr:colOff>77639</xdr:colOff>
      <xdr:row>41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43</xdr:row>
      <xdr:rowOff>56598</xdr:rowOff>
    </xdr:from>
    <xdr:to>
      <xdr:col>3</xdr:col>
      <xdr:colOff>813796</xdr:colOff>
      <xdr:row>43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39</xdr:row>
      <xdr:rowOff>60960</xdr:rowOff>
    </xdr:from>
    <xdr:to>
      <xdr:col>12</xdr:col>
      <xdr:colOff>80808</xdr:colOff>
      <xdr:row>39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41</xdr:row>
      <xdr:rowOff>135359</xdr:rowOff>
    </xdr:from>
    <xdr:to>
      <xdr:col>12</xdr:col>
      <xdr:colOff>230039</xdr:colOff>
      <xdr:row>42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42</xdr:row>
      <xdr:rowOff>54254</xdr:rowOff>
    </xdr:from>
    <xdr:to>
      <xdr:col>3</xdr:col>
      <xdr:colOff>813796</xdr:colOff>
      <xdr:row>42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40</xdr:row>
      <xdr:rowOff>30480</xdr:rowOff>
    </xdr:from>
    <xdr:to>
      <xdr:col>12</xdr:col>
      <xdr:colOff>233208</xdr:colOff>
      <xdr:row>40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42</xdr:row>
      <xdr:rowOff>104879</xdr:rowOff>
    </xdr:from>
    <xdr:to>
      <xdr:col>12</xdr:col>
      <xdr:colOff>382439</xdr:colOff>
      <xdr:row>43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41</xdr:row>
      <xdr:rowOff>0</xdr:rowOff>
    </xdr:from>
    <xdr:to>
      <xdr:col>12</xdr:col>
      <xdr:colOff>385608</xdr:colOff>
      <xdr:row>41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60</xdr:row>
      <xdr:rowOff>53082</xdr:rowOff>
    </xdr:from>
    <xdr:to>
      <xdr:col>3</xdr:col>
      <xdr:colOff>828770</xdr:colOff>
      <xdr:row>60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36</xdr:row>
      <xdr:rowOff>43738</xdr:rowOff>
    </xdr:from>
    <xdr:to>
      <xdr:col>3</xdr:col>
      <xdr:colOff>810855</xdr:colOff>
      <xdr:row>36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26</xdr:row>
      <xdr:rowOff>68109</xdr:rowOff>
    </xdr:from>
    <xdr:to>
      <xdr:col>3</xdr:col>
      <xdr:colOff>813796</xdr:colOff>
      <xdr:row>26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27</xdr:row>
      <xdr:rowOff>75729</xdr:rowOff>
    </xdr:from>
    <xdr:to>
      <xdr:col>3</xdr:col>
      <xdr:colOff>813176</xdr:colOff>
      <xdr:row>27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10</xdr:row>
      <xdr:rowOff>83128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062" y="1884219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15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9</xdr:row>
      <xdr:rowOff>42303</xdr:rowOff>
    </xdr:from>
    <xdr:to>
      <xdr:col>3</xdr:col>
      <xdr:colOff>813515</xdr:colOff>
      <xdr:row>9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43736" y="11515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11</xdr:row>
      <xdr:rowOff>56598</xdr:rowOff>
    </xdr:from>
    <xdr:to>
      <xdr:col>3</xdr:col>
      <xdr:colOff>813796</xdr:colOff>
      <xdr:row>11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10</xdr:row>
      <xdr:rowOff>246425</xdr:rowOff>
    </xdr:from>
    <xdr:to>
      <xdr:col>3</xdr:col>
      <xdr:colOff>813515</xdr:colOff>
      <xdr:row>10</xdr:row>
      <xdr:rowOff>327136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6022" y="204751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273717</xdr:colOff>
      <xdr:row>11</xdr:row>
      <xdr:rowOff>20878</xdr:rowOff>
    </xdr:from>
    <xdr:to>
      <xdr:col>10</xdr:col>
      <xdr:colOff>346035</xdr:colOff>
      <xdr:row>11</xdr:row>
      <xdr:rowOff>100808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F82FAAD-5935-4321-9806-291C23A50E14}"/>
            </a:ext>
          </a:extLst>
        </xdr:cNvPr>
        <xdr:cNvSpPr/>
      </xdr:nvSpPr>
      <xdr:spPr>
        <a:xfrm>
          <a:off x="9349137" y="276407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598717</xdr:colOff>
      <xdr:row>11</xdr:row>
      <xdr:rowOff>21290</xdr:rowOff>
    </xdr:from>
    <xdr:to>
      <xdr:col>10</xdr:col>
      <xdr:colOff>676355</xdr:colOff>
      <xdr:row>11</xdr:row>
      <xdr:rowOff>102001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CAFACEB9-021E-4B6D-A9FC-662C2D8E7EEE}"/>
            </a:ext>
          </a:extLst>
        </xdr:cNvPr>
        <xdr:cNvSpPr/>
      </xdr:nvSpPr>
      <xdr:spPr>
        <a:xfrm>
          <a:off x="9674137" y="276449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731166</xdr:colOff>
      <xdr:row>36</xdr:row>
      <xdr:rowOff>151409</xdr:rowOff>
    </xdr:from>
    <xdr:to>
      <xdr:col>3</xdr:col>
      <xdr:colOff>809366</xdr:colOff>
      <xdr:row>37</xdr:row>
      <xdr:rowOff>40962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A74E71DE-5F41-402A-ACA0-DCBEB77F4AF9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883566</xdr:colOff>
      <xdr:row>37</xdr:row>
      <xdr:rowOff>120929</xdr:rowOff>
    </xdr:from>
    <xdr:to>
      <xdr:col>3</xdr:col>
      <xdr:colOff>961766</xdr:colOff>
      <xdr:row>38</xdr:row>
      <xdr:rowOff>10482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id="{BA259260-4B03-449A-BF79-883F14AE261E}"/>
            </a:ext>
          </a:extLst>
        </xdr:cNvPr>
        <xdr:cNvSpPr/>
      </xdr:nvSpPr>
      <xdr:spPr>
        <a:xfrm>
          <a:off x="2392326" y="76266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864516</xdr:colOff>
      <xdr:row>11</xdr:row>
      <xdr:rowOff>46634</xdr:rowOff>
    </xdr:from>
    <xdr:to>
      <xdr:col>10</xdr:col>
      <xdr:colOff>942716</xdr:colOff>
      <xdr:row>11</xdr:row>
      <xdr:rowOff>119067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C1CBB94B-AB92-431C-8A37-DB575E78F459}"/>
            </a:ext>
          </a:extLst>
        </xdr:cNvPr>
        <xdr:cNvSpPr/>
      </xdr:nvSpPr>
      <xdr:spPr>
        <a:xfrm>
          <a:off x="9939936" y="2789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33</xdr:row>
      <xdr:rowOff>104879</xdr:rowOff>
    </xdr:from>
    <xdr:to>
      <xdr:col>16</xdr:col>
      <xdr:colOff>77639</xdr:colOff>
      <xdr:row>34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80EDD6BE-7A6C-4B42-9C67-800C72BCBE8D}"/>
            </a:ext>
          </a:extLst>
        </xdr:cNvPr>
        <xdr:cNvSpPr/>
      </xdr:nvSpPr>
      <xdr:spPr>
        <a:xfrm>
          <a:off x="13289281" y="7968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39</xdr:row>
      <xdr:rowOff>56794</xdr:rowOff>
    </xdr:from>
    <xdr:to>
      <xdr:col>3</xdr:col>
      <xdr:colOff>820549</xdr:colOff>
      <xdr:row>39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C1104872-1080-443A-894A-5F5EF9BED641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38</xdr:row>
      <xdr:rowOff>60960</xdr:rowOff>
    </xdr:from>
    <xdr:to>
      <xdr:col>3</xdr:col>
      <xdr:colOff>817608</xdr:colOff>
      <xdr:row>38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4289393-7915-40E6-98C6-BF43BB3526E6}"/>
            </a:ext>
          </a:extLst>
        </xdr:cNvPr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34</xdr:row>
      <xdr:rowOff>74399</xdr:rowOff>
    </xdr:from>
    <xdr:to>
      <xdr:col>16</xdr:col>
      <xdr:colOff>230039</xdr:colOff>
      <xdr:row>34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48C8309-0E5B-4BA8-911C-4D342CC5D5E2}"/>
            </a:ext>
          </a:extLst>
        </xdr:cNvPr>
        <xdr:cNvSpPr/>
      </xdr:nvSpPr>
      <xdr:spPr>
        <a:xfrm>
          <a:off x="13441681" y="8121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35</xdr:row>
      <xdr:rowOff>153314</xdr:rowOff>
    </xdr:from>
    <xdr:to>
      <xdr:col>16</xdr:col>
      <xdr:colOff>230600</xdr:colOff>
      <xdr:row>36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4FB1077A-D383-461E-9A20-5DB7E90B9014}"/>
            </a:ext>
          </a:extLst>
        </xdr:cNvPr>
        <xdr:cNvSpPr/>
      </xdr:nvSpPr>
      <xdr:spPr>
        <a:xfrm>
          <a:off x="13441680" y="8382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35</xdr:row>
      <xdr:rowOff>152400</xdr:rowOff>
    </xdr:from>
    <xdr:to>
      <xdr:col>8</xdr:col>
      <xdr:colOff>825028</xdr:colOff>
      <xdr:row>36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8BDE87A-9E6C-4C49-8559-DE88D7D654DF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35</xdr:row>
      <xdr:rowOff>43919</xdr:rowOff>
    </xdr:from>
    <xdr:to>
      <xdr:col>16</xdr:col>
      <xdr:colOff>382439</xdr:colOff>
      <xdr:row>35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4E7CC084-8FB9-4019-8094-9BDB1D3458DE}"/>
            </a:ext>
          </a:extLst>
        </xdr:cNvPr>
        <xdr:cNvSpPr/>
      </xdr:nvSpPr>
      <xdr:spPr>
        <a:xfrm>
          <a:off x="13594081" y="8273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36</xdr:row>
      <xdr:rowOff>122834</xdr:rowOff>
    </xdr:from>
    <xdr:to>
      <xdr:col>16</xdr:col>
      <xdr:colOff>383000</xdr:colOff>
      <xdr:row>37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59CEFAD1-DF35-48B9-B567-015198243EA3}"/>
            </a:ext>
          </a:extLst>
        </xdr:cNvPr>
        <xdr:cNvSpPr/>
      </xdr:nvSpPr>
      <xdr:spPr>
        <a:xfrm>
          <a:off x="13594080" y="8535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33</xdr:row>
      <xdr:rowOff>160020</xdr:rowOff>
    </xdr:from>
    <xdr:to>
      <xdr:col>3</xdr:col>
      <xdr:colOff>817608</xdr:colOff>
      <xdr:row>34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6242362-16D0-4413-BB56-CE3863CD8C0A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36</xdr:row>
      <xdr:rowOff>13439</xdr:rowOff>
    </xdr:from>
    <xdr:to>
      <xdr:col>16</xdr:col>
      <xdr:colOff>534839</xdr:colOff>
      <xdr:row>36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FA56DDDF-E153-4300-BA75-8CAEFB8B679E}"/>
            </a:ext>
          </a:extLst>
        </xdr:cNvPr>
        <xdr:cNvSpPr/>
      </xdr:nvSpPr>
      <xdr:spPr>
        <a:xfrm>
          <a:off x="1374648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37</xdr:row>
      <xdr:rowOff>92354</xdr:rowOff>
    </xdr:from>
    <xdr:to>
      <xdr:col>16</xdr:col>
      <xdr:colOff>535400</xdr:colOff>
      <xdr:row>37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44C6A17A-8B83-443E-A64D-61D9BAA794C7}"/>
            </a:ext>
          </a:extLst>
        </xdr:cNvPr>
        <xdr:cNvSpPr/>
      </xdr:nvSpPr>
      <xdr:spPr>
        <a:xfrm>
          <a:off x="13746480" y="8687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63500</xdr:rowOff>
    </xdr:from>
    <xdr:to>
      <xdr:col>3</xdr:col>
      <xdr:colOff>817608</xdr:colOff>
      <xdr:row>35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4763B063-D928-4C5D-AD91-1F28A47255A4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36</xdr:row>
      <xdr:rowOff>165839</xdr:rowOff>
    </xdr:from>
    <xdr:to>
      <xdr:col>17</xdr:col>
      <xdr:colOff>77639</xdr:colOff>
      <xdr:row>37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23BEB3E0-09B9-4A82-BC03-B8351BC3F156}"/>
            </a:ext>
          </a:extLst>
        </xdr:cNvPr>
        <xdr:cNvSpPr/>
      </xdr:nvSpPr>
      <xdr:spPr>
        <a:xfrm>
          <a:off x="1389888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38</xdr:row>
      <xdr:rowOff>61874</xdr:rowOff>
    </xdr:from>
    <xdr:to>
      <xdr:col>17</xdr:col>
      <xdr:colOff>78200</xdr:colOff>
      <xdr:row>38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FA3B9A5E-2FB9-4517-86F9-4032A6C4B8F5}"/>
            </a:ext>
          </a:extLst>
        </xdr:cNvPr>
        <xdr:cNvSpPr/>
      </xdr:nvSpPr>
      <xdr:spPr>
        <a:xfrm>
          <a:off x="13898880" y="8840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36</xdr:row>
      <xdr:rowOff>60960</xdr:rowOff>
    </xdr:from>
    <xdr:to>
      <xdr:col>3</xdr:col>
      <xdr:colOff>817608</xdr:colOff>
      <xdr:row>36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D1BC870-E638-4352-BD9D-EB87E54BE628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37</xdr:row>
      <xdr:rowOff>135359</xdr:rowOff>
    </xdr:from>
    <xdr:to>
      <xdr:col>17</xdr:col>
      <xdr:colOff>230039</xdr:colOff>
      <xdr:row>38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2ACF5EDE-78FE-460A-803F-B518EDC4BFC9}"/>
            </a:ext>
          </a:extLst>
        </xdr:cNvPr>
        <xdr:cNvSpPr/>
      </xdr:nvSpPr>
      <xdr:spPr>
        <a:xfrm>
          <a:off x="1405128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39</xdr:row>
      <xdr:rowOff>31394</xdr:rowOff>
    </xdr:from>
    <xdr:to>
      <xdr:col>17</xdr:col>
      <xdr:colOff>230600</xdr:colOff>
      <xdr:row>39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63A9A628-EF54-4239-AC7C-08D9254BF76A}"/>
            </a:ext>
          </a:extLst>
        </xdr:cNvPr>
        <xdr:cNvSpPr/>
      </xdr:nvSpPr>
      <xdr:spPr>
        <a:xfrm>
          <a:off x="14051280" y="8992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34</xdr:row>
      <xdr:rowOff>64770</xdr:rowOff>
    </xdr:from>
    <xdr:to>
      <xdr:col>8</xdr:col>
      <xdr:colOff>825028</xdr:colOff>
      <xdr:row>34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C381D6F9-F5A3-4200-B132-49C2E8AABE44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38</xdr:row>
      <xdr:rowOff>104879</xdr:rowOff>
    </xdr:from>
    <xdr:to>
      <xdr:col>17</xdr:col>
      <xdr:colOff>382439</xdr:colOff>
      <xdr:row>39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D11C2A1D-F910-4DC0-AD53-0C4DA2715548}"/>
            </a:ext>
          </a:extLst>
        </xdr:cNvPr>
        <xdr:cNvSpPr/>
      </xdr:nvSpPr>
      <xdr:spPr>
        <a:xfrm>
          <a:off x="1420368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40</xdr:row>
      <xdr:rowOff>914</xdr:rowOff>
    </xdr:from>
    <xdr:to>
      <xdr:col>17</xdr:col>
      <xdr:colOff>383000</xdr:colOff>
      <xdr:row>41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F1DA72CE-79F0-408E-90B1-669A1B8FE1A5}"/>
            </a:ext>
          </a:extLst>
        </xdr:cNvPr>
        <xdr:cNvSpPr/>
      </xdr:nvSpPr>
      <xdr:spPr>
        <a:xfrm>
          <a:off x="14203680" y="9144000"/>
          <a:ext cx="78200" cy="73347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33</xdr:row>
      <xdr:rowOff>58420</xdr:rowOff>
    </xdr:from>
    <xdr:to>
      <xdr:col>8</xdr:col>
      <xdr:colOff>825028</xdr:colOff>
      <xdr:row>33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B78B4096-E8D2-4DD6-AD9E-FFDC9A2D3D0D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752910</xdr:colOff>
      <xdr:row>12</xdr:row>
      <xdr:rowOff>147320</xdr:rowOff>
    </xdr:from>
    <xdr:to>
      <xdr:col>3</xdr:col>
      <xdr:colOff>825228</xdr:colOff>
      <xdr:row>12</xdr:row>
      <xdr:rowOff>227250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3C7D8A8C-40EC-4267-AEB0-997F9CDC5AA0}"/>
            </a:ext>
          </a:extLst>
        </xdr:cNvPr>
        <xdr:cNvSpPr/>
      </xdr:nvSpPr>
      <xdr:spPr>
        <a:xfrm>
          <a:off x="2261670" y="25323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768150</xdr:colOff>
      <xdr:row>14</xdr:row>
      <xdr:rowOff>62653</xdr:rowOff>
    </xdr:from>
    <xdr:to>
      <xdr:col>3</xdr:col>
      <xdr:colOff>840468</xdr:colOff>
      <xdr:row>14</xdr:row>
      <xdr:rowOff>142583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A25DB41D-16F8-41E3-AE5D-EC0A2235A6F2}"/>
            </a:ext>
          </a:extLst>
        </xdr:cNvPr>
        <xdr:cNvSpPr/>
      </xdr:nvSpPr>
      <xdr:spPr>
        <a:xfrm>
          <a:off x="2276910" y="2988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754815</xdr:colOff>
      <xdr:row>10</xdr:row>
      <xdr:rowOff>160655</xdr:rowOff>
    </xdr:from>
    <xdr:to>
      <xdr:col>3</xdr:col>
      <xdr:colOff>825228</xdr:colOff>
      <xdr:row>10</xdr:row>
      <xdr:rowOff>236775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F3EA80BB-E5E0-4931-A204-74310C7131C9}"/>
            </a:ext>
          </a:extLst>
        </xdr:cNvPr>
        <xdr:cNvSpPr/>
      </xdr:nvSpPr>
      <xdr:spPr>
        <a:xfrm>
          <a:off x="2263575" y="1989455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742950</xdr:colOff>
      <xdr:row>7</xdr:row>
      <xdr:rowOff>47625</xdr:rowOff>
    </xdr:from>
    <xdr:to>
      <xdr:col>3</xdr:col>
      <xdr:colOff>822493</xdr:colOff>
      <xdr:row>7</xdr:row>
      <xdr:rowOff>130241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F53FF44-113F-41A7-8FDE-30D97E90BB03}"/>
            </a:ext>
          </a:extLst>
        </xdr:cNvPr>
        <xdr:cNvSpPr/>
      </xdr:nvSpPr>
      <xdr:spPr>
        <a:xfrm>
          <a:off x="2247900" y="1495425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773865</xdr:colOff>
      <xdr:row>15</xdr:row>
      <xdr:rowOff>236855</xdr:rowOff>
    </xdr:from>
    <xdr:to>
      <xdr:col>3</xdr:col>
      <xdr:colOff>855708</xdr:colOff>
      <xdr:row>15</xdr:row>
      <xdr:rowOff>314880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5C4A4589-573B-44FC-8CC2-A0F3FF644366}"/>
            </a:ext>
          </a:extLst>
        </xdr:cNvPr>
        <xdr:cNvSpPr/>
      </xdr:nvSpPr>
      <xdr:spPr>
        <a:xfrm>
          <a:off x="2282625" y="3345815"/>
          <a:ext cx="81843" cy="7802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751005</xdr:colOff>
      <xdr:row>11</xdr:row>
      <xdr:rowOff>86360</xdr:rowOff>
    </xdr:from>
    <xdr:to>
      <xdr:col>3</xdr:col>
      <xdr:colOff>821418</xdr:colOff>
      <xdr:row>11</xdr:row>
      <xdr:rowOff>162480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C855FF50-6DFD-4E96-8B0F-6C996F5AE72E}"/>
            </a:ext>
          </a:extLst>
        </xdr:cNvPr>
        <xdr:cNvSpPr/>
      </xdr:nvSpPr>
      <xdr:spPr>
        <a:xfrm>
          <a:off x="2259765" y="228854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596700</xdr:colOff>
      <xdr:row>26</xdr:row>
      <xdr:rowOff>182668</xdr:rowOff>
    </xdr:from>
    <xdr:to>
      <xdr:col>14</xdr:col>
      <xdr:colOff>59418</xdr:colOff>
      <xdr:row>27</xdr:row>
      <xdr:rowOff>79718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1909125-751B-4DB0-A5A3-7EB1D4B450D0}"/>
            </a:ext>
          </a:extLst>
        </xdr:cNvPr>
        <xdr:cNvSpPr/>
      </xdr:nvSpPr>
      <xdr:spPr>
        <a:xfrm>
          <a:off x="12057180" y="566906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139500</xdr:colOff>
      <xdr:row>27</xdr:row>
      <xdr:rowOff>152188</xdr:rowOff>
    </xdr:from>
    <xdr:to>
      <xdr:col>14</xdr:col>
      <xdr:colOff>211818</xdr:colOff>
      <xdr:row>28</xdr:row>
      <xdr:rowOff>49238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10C61E24-7E82-4F71-89A0-09DCA8CB09B4}"/>
            </a:ext>
          </a:extLst>
        </xdr:cNvPr>
        <xdr:cNvSpPr/>
      </xdr:nvSpPr>
      <xdr:spPr>
        <a:xfrm>
          <a:off x="12209580" y="582146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13</xdr:row>
      <xdr:rowOff>60960</xdr:rowOff>
    </xdr:from>
    <xdr:to>
      <xdr:col>3</xdr:col>
      <xdr:colOff>832413</xdr:colOff>
      <xdr:row>13</xdr:row>
      <xdr:rowOff>137080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7C6DA3F9-0D42-43EA-BEE5-0EE9B36F7AB2}"/>
            </a:ext>
          </a:extLst>
        </xdr:cNvPr>
        <xdr:cNvSpPr/>
      </xdr:nvSpPr>
      <xdr:spPr>
        <a:xfrm>
          <a:off x="2270760" y="280416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38100</xdr:colOff>
      <xdr:row>10</xdr:row>
      <xdr:rowOff>190500</xdr:rowOff>
    </xdr:from>
    <xdr:ext cx="198137" cy="251482"/>
    <xdr:pic>
      <xdr:nvPicPr>
        <xdr:cNvPr id="29" name="Picture 28">
          <a:extLst>
            <a:ext uri="{FF2B5EF4-FFF2-40B4-BE49-F238E27FC236}">
              <a16:creationId xmlns:a16="http://schemas.microsoft.com/office/drawing/2014/main" id="{8C35AEE4-B7AB-4A80-93B5-04F0463EA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8740" y="2019300"/>
          <a:ext cx="198137" cy="251482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84</xdr:row>
      <xdr:rowOff>101492</xdr:rowOff>
    </xdr:from>
    <xdr:to>
      <xdr:col>18</xdr:col>
      <xdr:colOff>77639</xdr:colOff>
      <xdr:row>84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85</xdr:row>
      <xdr:rowOff>177021</xdr:rowOff>
    </xdr:from>
    <xdr:to>
      <xdr:col>18</xdr:col>
      <xdr:colOff>78200</xdr:colOff>
      <xdr:row>86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69</xdr:row>
      <xdr:rowOff>59267</xdr:rowOff>
    </xdr:from>
    <xdr:to>
      <xdr:col>8</xdr:col>
      <xdr:colOff>821641</xdr:colOff>
      <xdr:row>69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85</xdr:row>
      <xdr:rowOff>67626</xdr:rowOff>
    </xdr:from>
    <xdr:to>
      <xdr:col>18</xdr:col>
      <xdr:colOff>230039</xdr:colOff>
      <xdr:row>85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86</xdr:row>
      <xdr:rowOff>143154</xdr:rowOff>
    </xdr:from>
    <xdr:to>
      <xdr:col>18</xdr:col>
      <xdr:colOff>230600</xdr:colOff>
      <xdr:row>87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66</xdr:row>
      <xdr:rowOff>50800</xdr:rowOff>
    </xdr:from>
    <xdr:to>
      <xdr:col>3</xdr:col>
      <xdr:colOff>807625</xdr:colOff>
      <xdr:row>66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86</xdr:row>
      <xdr:rowOff>33759</xdr:rowOff>
    </xdr:from>
    <xdr:to>
      <xdr:col>18</xdr:col>
      <xdr:colOff>382439</xdr:colOff>
      <xdr:row>86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87</xdr:row>
      <xdr:rowOff>109287</xdr:rowOff>
    </xdr:from>
    <xdr:to>
      <xdr:col>18</xdr:col>
      <xdr:colOff>383000</xdr:colOff>
      <xdr:row>87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67</xdr:row>
      <xdr:rowOff>50800</xdr:rowOff>
    </xdr:from>
    <xdr:to>
      <xdr:col>3</xdr:col>
      <xdr:colOff>807625</xdr:colOff>
      <xdr:row>67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86</xdr:row>
      <xdr:rowOff>186159</xdr:rowOff>
    </xdr:from>
    <xdr:to>
      <xdr:col>18</xdr:col>
      <xdr:colOff>534839</xdr:colOff>
      <xdr:row>87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88</xdr:row>
      <xdr:rowOff>75421</xdr:rowOff>
    </xdr:from>
    <xdr:to>
      <xdr:col>18</xdr:col>
      <xdr:colOff>535400</xdr:colOff>
      <xdr:row>88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85</xdr:row>
      <xdr:rowOff>84667</xdr:rowOff>
    </xdr:from>
    <xdr:to>
      <xdr:col>18</xdr:col>
      <xdr:colOff>538008</xdr:colOff>
      <xdr:row>85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87</xdr:row>
      <xdr:rowOff>152292</xdr:rowOff>
    </xdr:from>
    <xdr:to>
      <xdr:col>19</xdr:col>
      <xdr:colOff>77639</xdr:colOff>
      <xdr:row>88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89</xdr:row>
      <xdr:rowOff>41554</xdr:rowOff>
    </xdr:from>
    <xdr:to>
      <xdr:col>19</xdr:col>
      <xdr:colOff>78200</xdr:colOff>
      <xdr:row>89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86</xdr:row>
      <xdr:rowOff>50800</xdr:rowOff>
    </xdr:from>
    <xdr:to>
      <xdr:col>19</xdr:col>
      <xdr:colOff>80808</xdr:colOff>
      <xdr:row>86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88</xdr:row>
      <xdr:rowOff>118426</xdr:rowOff>
    </xdr:from>
    <xdr:to>
      <xdr:col>19</xdr:col>
      <xdr:colOff>230039</xdr:colOff>
      <xdr:row>89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90</xdr:row>
      <xdr:rowOff>7687</xdr:rowOff>
    </xdr:from>
    <xdr:to>
      <xdr:col>19</xdr:col>
      <xdr:colOff>230600</xdr:colOff>
      <xdr:row>90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87</xdr:row>
      <xdr:rowOff>16933</xdr:rowOff>
    </xdr:from>
    <xdr:to>
      <xdr:col>19</xdr:col>
      <xdr:colOff>233208</xdr:colOff>
      <xdr:row>87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89</xdr:row>
      <xdr:rowOff>84559</xdr:rowOff>
    </xdr:from>
    <xdr:to>
      <xdr:col>19</xdr:col>
      <xdr:colOff>382439</xdr:colOff>
      <xdr:row>89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90</xdr:row>
      <xdr:rowOff>160087</xdr:rowOff>
    </xdr:from>
    <xdr:to>
      <xdr:col>19</xdr:col>
      <xdr:colOff>383000</xdr:colOff>
      <xdr:row>91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87</xdr:row>
      <xdr:rowOff>169333</xdr:rowOff>
    </xdr:from>
    <xdr:to>
      <xdr:col>19</xdr:col>
      <xdr:colOff>385608</xdr:colOff>
      <xdr:row>88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73</xdr:row>
      <xdr:rowOff>75421</xdr:rowOff>
    </xdr:from>
    <xdr:to>
      <xdr:col>3</xdr:col>
      <xdr:colOff>810566</xdr:colOff>
      <xdr:row>73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65</xdr:row>
      <xdr:rowOff>67733</xdr:rowOff>
    </xdr:from>
    <xdr:to>
      <xdr:col>3</xdr:col>
      <xdr:colOff>807625</xdr:colOff>
      <xdr:row>65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69</xdr:row>
      <xdr:rowOff>50693</xdr:rowOff>
    </xdr:from>
    <xdr:to>
      <xdr:col>3</xdr:col>
      <xdr:colOff>810285</xdr:colOff>
      <xdr:row>69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61</xdr:row>
      <xdr:rowOff>58487</xdr:rowOff>
    </xdr:from>
    <xdr:to>
      <xdr:col>3</xdr:col>
      <xdr:colOff>810566</xdr:colOff>
      <xdr:row>61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65</xdr:row>
      <xdr:rowOff>59267</xdr:rowOff>
    </xdr:from>
    <xdr:to>
      <xdr:col>13</xdr:col>
      <xdr:colOff>808941</xdr:colOff>
      <xdr:row>65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68</xdr:row>
      <xdr:rowOff>67625</xdr:rowOff>
    </xdr:from>
    <xdr:to>
      <xdr:col>3</xdr:col>
      <xdr:colOff>810285</xdr:colOff>
      <xdr:row>68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72</xdr:row>
      <xdr:rowOff>66954</xdr:rowOff>
    </xdr:from>
    <xdr:to>
      <xdr:col>3</xdr:col>
      <xdr:colOff>810566</xdr:colOff>
      <xdr:row>72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66</xdr:row>
      <xdr:rowOff>52917</xdr:rowOff>
    </xdr:from>
    <xdr:to>
      <xdr:col>13</xdr:col>
      <xdr:colOff>808941</xdr:colOff>
      <xdr:row>66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66</xdr:row>
      <xdr:rowOff>50692</xdr:rowOff>
    </xdr:from>
    <xdr:to>
      <xdr:col>8</xdr:col>
      <xdr:colOff>824301</xdr:colOff>
      <xdr:row>66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82</xdr:row>
      <xdr:rowOff>75421</xdr:rowOff>
    </xdr:from>
    <xdr:to>
      <xdr:col>19</xdr:col>
      <xdr:colOff>535400</xdr:colOff>
      <xdr:row>82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67</xdr:row>
      <xdr:rowOff>50800</xdr:rowOff>
    </xdr:from>
    <xdr:to>
      <xdr:col>13</xdr:col>
      <xdr:colOff>808941</xdr:colOff>
      <xdr:row>67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67</xdr:row>
      <xdr:rowOff>42226</xdr:rowOff>
    </xdr:from>
    <xdr:to>
      <xdr:col>8</xdr:col>
      <xdr:colOff>824301</xdr:colOff>
      <xdr:row>67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83</xdr:row>
      <xdr:rowOff>41554</xdr:rowOff>
    </xdr:from>
    <xdr:to>
      <xdr:col>20</xdr:col>
      <xdr:colOff>78200</xdr:colOff>
      <xdr:row>83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59266</xdr:rowOff>
    </xdr:from>
    <xdr:to>
      <xdr:col>13</xdr:col>
      <xdr:colOff>808941</xdr:colOff>
      <xdr:row>68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69</xdr:row>
      <xdr:rowOff>59160</xdr:rowOff>
    </xdr:from>
    <xdr:to>
      <xdr:col>13</xdr:col>
      <xdr:colOff>811601</xdr:colOff>
      <xdr:row>69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84</xdr:row>
      <xdr:rowOff>7687</xdr:rowOff>
    </xdr:from>
    <xdr:to>
      <xdr:col>20</xdr:col>
      <xdr:colOff>230600</xdr:colOff>
      <xdr:row>84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65</xdr:row>
      <xdr:rowOff>50799</xdr:rowOff>
    </xdr:from>
    <xdr:to>
      <xdr:col>8</xdr:col>
      <xdr:colOff>821641</xdr:colOff>
      <xdr:row>65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83</xdr:row>
      <xdr:rowOff>84559</xdr:rowOff>
    </xdr:from>
    <xdr:to>
      <xdr:col>20</xdr:col>
      <xdr:colOff>382439</xdr:colOff>
      <xdr:row>83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84</xdr:row>
      <xdr:rowOff>160087</xdr:rowOff>
    </xdr:from>
    <xdr:to>
      <xdr:col>20</xdr:col>
      <xdr:colOff>383000</xdr:colOff>
      <xdr:row>85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50800</xdr:rowOff>
    </xdr:from>
    <xdr:to>
      <xdr:col>8</xdr:col>
      <xdr:colOff>821641</xdr:colOff>
      <xdr:row>68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50800</xdr:rowOff>
    </xdr:from>
    <xdr:to>
      <xdr:col>3</xdr:col>
      <xdr:colOff>807202</xdr:colOff>
      <xdr:row>42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47</xdr:row>
      <xdr:rowOff>75421</xdr:rowOff>
    </xdr:from>
    <xdr:to>
      <xdr:col>3</xdr:col>
      <xdr:colOff>810143</xdr:colOff>
      <xdr:row>47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35</xdr:row>
      <xdr:rowOff>58487</xdr:rowOff>
    </xdr:from>
    <xdr:to>
      <xdr:col>3</xdr:col>
      <xdr:colOff>810143</xdr:colOff>
      <xdr:row>35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46</xdr:row>
      <xdr:rowOff>66954</xdr:rowOff>
    </xdr:from>
    <xdr:to>
      <xdr:col>3</xdr:col>
      <xdr:colOff>810143</xdr:colOff>
      <xdr:row>46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36</xdr:row>
      <xdr:rowOff>58487</xdr:rowOff>
    </xdr:from>
    <xdr:to>
      <xdr:col>3</xdr:col>
      <xdr:colOff>810143</xdr:colOff>
      <xdr:row>36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40</xdr:row>
      <xdr:rowOff>213360</xdr:rowOff>
    </xdr:from>
    <xdr:to>
      <xdr:col>3</xdr:col>
      <xdr:colOff>807202</xdr:colOff>
      <xdr:row>40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39</xdr:row>
      <xdr:rowOff>167640</xdr:rowOff>
    </xdr:from>
    <xdr:to>
      <xdr:col>3</xdr:col>
      <xdr:colOff>807202</xdr:colOff>
      <xdr:row>39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13</xdr:row>
      <xdr:rowOff>75421</xdr:rowOff>
    </xdr:from>
    <xdr:to>
      <xdr:col>3</xdr:col>
      <xdr:colOff>809992</xdr:colOff>
      <xdr:row>13</xdr:row>
      <xdr:rowOff>145949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8983" y="309540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730840</xdr:colOff>
      <xdr:row>6</xdr:row>
      <xdr:rowOff>54677</xdr:rowOff>
    </xdr:from>
    <xdr:to>
      <xdr:col>3</xdr:col>
      <xdr:colOff>810945</xdr:colOff>
      <xdr:row>6</xdr:row>
      <xdr:rowOff>134730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8031" y="1130442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6</xdr:col>
      <xdr:colOff>52138</xdr:colOff>
      <xdr:row>10</xdr:row>
      <xdr:rowOff>80211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538" y="1804737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40</xdr:row>
      <xdr:rowOff>39858</xdr:rowOff>
    </xdr:from>
    <xdr:to>
      <xdr:col>3</xdr:col>
      <xdr:colOff>803685</xdr:colOff>
      <xdr:row>40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16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731792</xdr:colOff>
      <xdr:row>12</xdr:row>
      <xdr:rowOff>58238</xdr:rowOff>
    </xdr:from>
    <xdr:to>
      <xdr:col>3</xdr:col>
      <xdr:colOff>809992</xdr:colOff>
      <xdr:row>12</xdr:row>
      <xdr:rowOff>130671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8983" y="2898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745099</xdr:colOff>
      <xdr:row>8</xdr:row>
      <xdr:rowOff>77529</xdr:rowOff>
    </xdr:from>
    <xdr:to>
      <xdr:col>3</xdr:col>
      <xdr:colOff>807892</xdr:colOff>
      <xdr:row>8</xdr:row>
      <xdr:rowOff>149839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B172A-80FD-450E-831F-409E04059A47}"/>
            </a:ext>
          </a:extLst>
        </xdr:cNvPr>
        <xdr:cNvSpPr/>
      </xdr:nvSpPr>
      <xdr:spPr>
        <a:xfrm>
          <a:off x="2253057" y="1553403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11</xdr:row>
      <xdr:rowOff>55621</xdr:rowOff>
    </xdr:from>
    <xdr:to>
      <xdr:col>3</xdr:col>
      <xdr:colOff>810178</xdr:colOff>
      <xdr:row>11</xdr:row>
      <xdr:rowOff>135674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75C1D23A-C7F3-49A1-ADD4-9A54E982EE9B}"/>
            </a:ext>
          </a:extLst>
        </xdr:cNvPr>
        <xdr:cNvSpPr/>
      </xdr:nvSpPr>
      <xdr:spPr>
        <a:xfrm>
          <a:off x="2238031" y="2157137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7</xdr:row>
      <xdr:rowOff>47600</xdr:rowOff>
    </xdr:from>
    <xdr:to>
      <xdr:col>3</xdr:col>
      <xdr:colOff>810178</xdr:colOff>
      <xdr:row>7</xdr:row>
      <xdr:rowOff>127653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C2D68980-3F0B-4572-821C-DBE0BCE5B097}"/>
            </a:ext>
          </a:extLst>
        </xdr:cNvPr>
        <xdr:cNvSpPr/>
      </xdr:nvSpPr>
      <xdr:spPr>
        <a:xfrm>
          <a:off x="2238031" y="1338989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720269</xdr:colOff>
      <xdr:row>10</xdr:row>
      <xdr:rowOff>164345</xdr:rowOff>
    </xdr:from>
    <xdr:to>
      <xdr:col>3</xdr:col>
      <xdr:colOff>783062</xdr:colOff>
      <xdr:row>10</xdr:row>
      <xdr:rowOff>236655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8AB834F-E44D-4DBA-9B2C-920E4F9E4DED}"/>
            </a:ext>
          </a:extLst>
        </xdr:cNvPr>
        <xdr:cNvSpPr/>
      </xdr:nvSpPr>
      <xdr:spPr>
        <a:xfrm>
          <a:off x="2228227" y="2073356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737937</xdr:colOff>
      <xdr:row>9</xdr:row>
      <xdr:rowOff>56148</xdr:rowOff>
    </xdr:from>
    <xdr:to>
      <xdr:col>3</xdr:col>
      <xdr:colOff>815575</xdr:colOff>
      <xdr:row>9</xdr:row>
      <xdr:rowOff>136859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E1750AAE-469A-4A86-9B83-959A6B4A9A1B}"/>
            </a:ext>
          </a:extLst>
        </xdr:cNvPr>
        <xdr:cNvSpPr/>
      </xdr:nvSpPr>
      <xdr:spPr>
        <a:xfrm>
          <a:off x="2245895" y="17806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45</xdr:row>
      <xdr:rowOff>93177</xdr:rowOff>
    </xdr:from>
    <xdr:to>
      <xdr:col>3</xdr:col>
      <xdr:colOff>792014</xdr:colOff>
      <xdr:row>45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54</xdr:row>
      <xdr:rowOff>46090</xdr:rowOff>
    </xdr:from>
    <xdr:to>
      <xdr:col>3</xdr:col>
      <xdr:colOff>789116</xdr:colOff>
      <xdr:row>54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50</xdr:row>
      <xdr:rowOff>158462</xdr:rowOff>
    </xdr:from>
    <xdr:to>
      <xdr:col>3</xdr:col>
      <xdr:colOff>786175</xdr:colOff>
      <xdr:row>50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51</xdr:row>
      <xdr:rowOff>136720</xdr:rowOff>
    </xdr:from>
    <xdr:to>
      <xdr:col>18</xdr:col>
      <xdr:colOff>826936</xdr:colOff>
      <xdr:row>51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44</xdr:row>
      <xdr:rowOff>51533</xdr:rowOff>
    </xdr:from>
    <xdr:to>
      <xdr:col>3</xdr:col>
      <xdr:colOff>792575</xdr:colOff>
      <xdr:row>44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49</xdr:row>
      <xdr:rowOff>133350</xdr:rowOff>
    </xdr:from>
    <xdr:to>
      <xdr:col>3</xdr:col>
      <xdr:colOff>786175</xdr:colOff>
      <xdr:row>49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49</xdr:row>
      <xdr:rowOff>140432</xdr:rowOff>
    </xdr:from>
    <xdr:to>
      <xdr:col>8</xdr:col>
      <xdr:colOff>796196</xdr:colOff>
      <xdr:row>49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304800</xdr:colOff>
      <xdr:row>66</xdr:row>
      <xdr:rowOff>114126</xdr:rowOff>
    </xdr:from>
    <xdr:to>
      <xdr:col>33</xdr:col>
      <xdr:colOff>383000</xdr:colOff>
      <xdr:row>67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50</xdr:row>
      <xdr:rowOff>148318</xdr:rowOff>
    </xdr:from>
    <xdr:to>
      <xdr:col>8</xdr:col>
      <xdr:colOff>793536</xdr:colOff>
      <xdr:row>50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49</xdr:row>
      <xdr:rowOff>128556</xdr:rowOff>
    </xdr:from>
    <xdr:to>
      <xdr:col>23</xdr:col>
      <xdr:colOff>788318</xdr:colOff>
      <xdr:row>49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457200</xdr:colOff>
      <xdr:row>67</xdr:row>
      <xdr:rowOff>81468</xdr:rowOff>
    </xdr:from>
    <xdr:to>
      <xdr:col>33</xdr:col>
      <xdr:colOff>535400</xdr:colOff>
      <xdr:row>67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51</xdr:row>
      <xdr:rowOff>134711</xdr:rowOff>
    </xdr:from>
    <xdr:to>
      <xdr:col>8</xdr:col>
      <xdr:colOff>793536</xdr:colOff>
      <xdr:row>51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</xdr:colOff>
      <xdr:row>66</xdr:row>
      <xdr:rowOff>157131</xdr:rowOff>
    </xdr:from>
    <xdr:to>
      <xdr:col>34</xdr:col>
      <xdr:colOff>77639</xdr:colOff>
      <xdr:row>67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0</xdr:colOff>
      <xdr:row>68</xdr:row>
      <xdr:rowOff>48811</xdr:rowOff>
    </xdr:from>
    <xdr:to>
      <xdr:col>34</xdr:col>
      <xdr:colOff>78200</xdr:colOff>
      <xdr:row>68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51</xdr:row>
      <xdr:rowOff>140154</xdr:rowOff>
    </xdr:from>
    <xdr:to>
      <xdr:col>13</xdr:col>
      <xdr:colOff>795183</xdr:colOff>
      <xdr:row>51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152401</xdr:colOff>
      <xdr:row>67</xdr:row>
      <xdr:rowOff>124473</xdr:rowOff>
    </xdr:from>
    <xdr:to>
      <xdr:col>34</xdr:col>
      <xdr:colOff>230039</xdr:colOff>
      <xdr:row>68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152400</xdr:colOff>
      <xdr:row>69</xdr:row>
      <xdr:rowOff>16154</xdr:rowOff>
    </xdr:from>
    <xdr:to>
      <xdr:col>34</xdr:col>
      <xdr:colOff>230600</xdr:colOff>
      <xdr:row>69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50</xdr:row>
      <xdr:rowOff>136072</xdr:rowOff>
    </xdr:from>
    <xdr:to>
      <xdr:col>13</xdr:col>
      <xdr:colOff>795183</xdr:colOff>
      <xdr:row>50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304801</xdr:colOff>
      <xdr:row>68</xdr:row>
      <xdr:rowOff>91816</xdr:rowOff>
    </xdr:from>
    <xdr:to>
      <xdr:col>34</xdr:col>
      <xdr:colOff>382439</xdr:colOff>
      <xdr:row>68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304800</xdr:colOff>
      <xdr:row>69</xdr:row>
      <xdr:rowOff>168554</xdr:rowOff>
    </xdr:from>
    <xdr:to>
      <xdr:col>34</xdr:col>
      <xdr:colOff>383000</xdr:colOff>
      <xdr:row>70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49</xdr:row>
      <xdr:rowOff>145597</xdr:rowOff>
    </xdr:from>
    <xdr:to>
      <xdr:col>13</xdr:col>
      <xdr:colOff>795183</xdr:colOff>
      <xdr:row>49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</xdr:colOff>
      <xdr:row>62</xdr:row>
      <xdr:rowOff>102702</xdr:rowOff>
    </xdr:from>
    <xdr:to>
      <xdr:col>35</xdr:col>
      <xdr:colOff>77639</xdr:colOff>
      <xdr:row>62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0</xdr:colOff>
      <xdr:row>63</xdr:row>
      <xdr:rowOff>179440</xdr:rowOff>
    </xdr:from>
    <xdr:to>
      <xdr:col>35</xdr:col>
      <xdr:colOff>78200</xdr:colOff>
      <xdr:row>64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49</xdr:row>
      <xdr:rowOff>141143</xdr:rowOff>
    </xdr:from>
    <xdr:to>
      <xdr:col>18</xdr:col>
      <xdr:colOff>824276</xdr:colOff>
      <xdr:row>49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152401</xdr:colOff>
      <xdr:row>63</xdr:row>
      <xdr:rowOff>70045</xdr:rowOff>
    </xdr:from>
    <xdr:to>
      <xdr:col>35</xdr:col>
      <xdr:colOff>230039</xdr:colOff>
      <xdr:row>63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152400</xdr:colOff>
      <xdr:row>64</xdr:row>
      <xdr:rowOff>146783</xdr:rowOff>
    </xdr:from>
    <xdr:to>
      <xdr:col>35</xdr:col>
      <xdr:colOff>230600</xdr:colOff>
      <xdr:row>65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50</xdr:row>
      <xdr:rowOff>154132</xdr:rowOff>
    </xdr:from>
    <xdr:to>
      <xdr:col>18</xdr:col>
      <xdr:colOff>824276</xdr:colOff>
      <xdr:row>50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304801</xdr:colOff>
      <xdr:row>64</xdr:row>
      <xdr:rowOff>37388</xdr:rowOff>
    </xdr:from>
    <xdr:to>
      <xdr:col>35</xdr:col>
      <xdr:colOff>382439</xdr:colOff>
      <xdr:row>64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304800</xdr:colOff>
      <xdr:row>65</xdr:row>
      <xdr:rowOff>114126</xdr:rowOff>
    </xdr:from>
    <xdr:to>
      <xdr:col>35</xdr:col>
      <xdr:colOff>383000</xdr:colOff>
      <xdr:row>66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50</xdr:row>
      <xdr:rowOff>119743</xdr:rowOff>
    </xdr:from>
    <xdr:to>
      <xdr:col>23</xdr:col>
      <xdr:colOff>785658</xdr:colOff>
      <xdr:row>50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457201</xdr:colOff>
      <xdr:row>65</xdr:row>
      <xdr:rowOff>4731</xdr:rowOff>
    </xdr:from>
    <xdr:to>
      <xdr:col>35</xdr:col>
      <xdr:colOff>534839</xdr:colOff>
      <xdr:row>65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457200</xdr:colOff>
      <xdr:row>66</xdr:row>
      <xdr:rowOff>81469</xdr:rowOff>
    </xdr:from>
    <xdr:to>
      <xdr:col>35</xdr:col>
      <xdr:colOff>535400</xdr:colOff>
      <xdr:row>66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51</xdr:row>
      <xdr:rowOff>144236</xdr:rowOff>
    </xdr:from>
    <xdr:to>
      <xdr:col>23</xdr:col>
      <xdr:colOff>785658</xdr:colOff>
      <xdr:row>51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</xdr:colOff>
      <xdr:row>65</xdr:row>
      <xdr:rowOff>157131</xdr:rowOff>
    </xdr:from>
    <xdr:to>
      <xdr:col>36</xdr:col>
      <xdr:colOff>77639</xdr:colOff>
      <xdr:row>66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0</xdr:colOff>
      <xdr:row>67</xdr:row>
      <xdr:rowOff>48811</xdr:rowOff>
    </xdr:from>
    <xdr:to>
      <xdr:col>36</xdr:col>
      <xdr:colOff>78200</xdr:colOff>
      <xdr:row>67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8490</xdr:colOff>
      <xdr:row>64</xdr:row>
      <xdr:rowOff>54429</xdr:rowOff>
    </xdr:from>
    <xdr:to>
      <xdr:col>36</xdr:col>
      <xdr:colOff>80808</xdr:colOff>
      <xdr:row>64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152401</xdr:colOff>
      <xdr:row>66</xdr:row>
      <xdr:rowOff>124474</xdr:rowOff>
    </xdr:from>
    <xdr:to>
      <xdr:col>36</xdr:col>
      <xdr:colOff>230039</xdr:colOff>
      <xdr:row>67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152400</xdr:colOff>
      <xdr:row>68</xdr:row>
      <xdr:rowOff>16154</xdr:rowOff>
    </xdr:from>
    <xdr:to>
      <xdr:col>36</xdr:col>
      <xdr:colOff>230600</xdr:colOff>
      <xdr:row>68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160890</xdr:colOff>
      <xdr:row>65</xdr:row>
      <xdr:rowOff>21772</xdr:rowOff>
    </xdr:from>
    <xdr:to>
      <xdr:col>36</xdr:col>
      <xdr:colOff>233208</xdr:colOff>
      <xdr:row>65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304801</xdr:colOff>
      <xdr:row>67</xdr:row>
      <xdr:rowOff>91816</xdr:rowOff>
    </xdr:from>
    <xdr:to>
      <xdr:col>36</xdr:col>
      <xdr:colOff>382439</xdr:colOff>
      <xdr:row>67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304800</xdr:colOff>
      <xdr:row>68</xdr:row>
      <xdr:rowOff>168554</xdr:rowOff>
    </xdr:from>
    <xdr:to>
      <xdr:col>36</xdr:col>
      <xdr:colOff>383000</xdr:colOff>
      <xdr:row>69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313290</xdr:colOff>
      <xdr:row>65</xdr:row>
      <xdr:rowOff>174172</xdr:rowOff>
    </xdr:from>
    <xdr:to>
      <xdr:col>36</xdr:col>
      <xdr:colOff>385608</xdr:colOff>
      <xdr:row>66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19</xdr:row>
      <xdr:rowOff>46090</xdr:rowOff>
    </xdr:from>
    <xdr:to>
      <xdr:col>3</xdr:col>
      <xdr:colOff>789116</xdr:colOff>
      <xdr:row>19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729772</xdr:colOff>
      <xdr:row>10</xdr:row>
      <xdr:rowOff>174820</xdr:rowOff>
    </xdr:from>
    <xdr:to>
      <xdr:col>8</xdr:col>
      <xdr:colOff>809315</xdr:colOff>
      <xdr:row>10</xdr:row>
      <xdr:rowOff>251721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5958997" y="2298895"/>
          <a:ext cx="79543" cy="7690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171450</xdr:rowOff>
    </xdr:from>
    <xdr:to>
      <xdr:col>3</xdr:col>
      <xdr:colOff>786175</xdr:colOff>
      <xdr:row>10</xdr:row>
      <xdr:rowOff>247298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314057" y="229552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721218</xdr:colOff>
      <xdr:row>16</xdr:row>
      <xdr:rowOff>148318</xdr:rowOff>
    </xdr:from>
    <xdr:to>
      <xdr:col>3</xdr:col>
      <xdr:colOff>793536</xdr:colOff>
      <xdr:row>16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701155</xdr:colOff>
      <xdr:row>10</xdr:row>
      <xdr:rowOff>176181</xdr:rowOff>
    </xdr:from>
    <xdr:to>
      <xdr:col>13</xdr:col>
      <xdr:colOff>778793</xdr:colOff>
      <xdr:row>10</xdr:row>
      <xdr:rowOff>256892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9483205" y="23002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16</xdr:row>
      <xdr:rowOff>136072</xdr:rowOff>
    </xdr:from>
    <xdr:to>
      <xdr:col>8</xdr:col>
      <xdr:colOff>795183</xdr:colOff>
      <xdr:row>16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732390</xdr:colOff>
      <xdr:row>15</xdr:row>
      <xdr:rowOff>193222</xdr:rowOff>
    </xdr:from>
    <xdr:to>
      <xdr:col>8</xdr:col>
      <xdr:colOff>804708</xdr:colOff>
      <xdr:row>15</xdr:row>
      <xdr:rowOff>269069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5961615" y="3888922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750053</xdr:colOff>
      <xdr:row>12</xdr:row>
      <xdr:rowOff>127332</xdr:rowOff>
    </xdr:from>
    <xdr:to>
      <xdr:col>8</xdr:col>
      <xdr:colOff>820466</xdr:colOff>
      <xdr:row>12</xdr:row>
      <xdr:rowOff>207262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073022" y="2949113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751958</xdr:colOff>
      <xdr:row>11</xdr:row>
      <xdr:rowOff>154132</xdr:rowOff>
    </xdr:from>
    <xdr:to>
      <xdr:col>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11</xdr:row>
      <xdr:rowOff>119743</xdr:rowOff>
    </xdr:from>
    <xdr:to>
      <xdr:col>13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12</xdr:row>
      <xdr:rowOff>144236</xdr:rowOff>
    </xdr:from>
    <xdr:to>
      <xdr:col>13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723382</xdr:colOff>
      <xdr:row>15</xdr:row>
      <xdr:rowOff>180975</xdr:rowOff>
    </xdr:from>
    <xdr:to>
      <xdr:col>3</xdr:col>
      <xdr:colOff>795700</xdr:colOff>
      <xdr:row>15</xdr:row>
      <xdr:rowOff>256823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6B7B5F01-97BD-4EF1-B4D8-DCC88444BA94}"/>
            </a:ext>
          </a:extLst>
        </xdr:cNvPr>
        <xdr:cNvSpPr/>
      </xdr:nvSpPr>
      <xdr:spPr>
        <a:xfrm>
          <a:off x="2323582" y="38766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705755</xdr:colOff>
      <xdr:row>52</xdr:row>
      <xdr:rowOff>95898</xdr:rowOff>
    </xdr:from>
    <xdr:to>
      <xdr:col>18</xdr:col>
      <xdr:colOff>785298</xdr:colOff>
      <xdr:row>53</xdr:row>
      <xdr:rowOff>1621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BAD42787-0759-435C-BFFD-CCD115667B69}"/>
            </a:ext>
          </a:extLst>
        </xdr:cNvPr>
        <xdr:cNvSpPr/>
      </xdr:nvSpPr>
      <xdr:spPr>
        <a:xfrm>
          <a:off x="13169898" y="9988291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710680</xdr:colOff>
      <xdr:row>49</xdr:row>
      <xdr:rowOff>128556</xdr:rowOff>
    </xdr:from>
    <xdr:to>
      <xdr:col>28</xdr:col>
      <xdr:colOff>788318</xdr:colOff>
      <xdr:row>49</xdr:row>
      <xdr:rowOff>209267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A18DEEEA-AD8B-4A41-95BF-BDE8D05497A4}"/>
            </a:ext>
          </a:extLst>
        </xdr:cNvPr>
        <xdr:cNvSpPr/>
      </xdr:nvSpPr>
      <xdr:spPr>
        <a:xfrm>
          <a:off x="16685058" y="927636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50</xdr:row>
      <xdr:rowOff>119743</xdr:rowOff>
    </xdr:from>
    <xdr:to>
      <xdr:col>28</xdr:col>
      <xdr:colOff>785658</xdr:colOff>
      <xdr:row>50</xdr:row>
      <xdr:rowOff>195591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D728831D-2CD7-4121-B903-77B4690B17B4}"/>
            </a:ext>
          </a:extLst>
        </xdr:cNvPr>
        <xdr:cNvSpPr/>
      </xdr:nvSpPr>
      <xdr:spPr>
        <a:xfrm>
          <a:off x="16689623" y="9622836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51</xdr:row>
      <xdr:rowOff>144236</xdr:rowOff>
    </xdr:from>
    <xdr:to>
      <xdr:col>28</xdr:col>
      <xdr:colOff>785658</xdr:colOff>
      <xdr:row>51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392F8386-29E4-4BAC-9D96-56742D7523FB}"/>
            </a:ext>
          </a:extLst>
        </xdr:cNvPr>
        <xdr:cNvSpPr/>
      </xdr:nvSpPr>
      <xdr:spPr>
        <a:xfrm>
          <a:off x="16689623" y="10000706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16</xdr:row>
      <xdr:rowOff>119743</xdr:rowOff>
    </xdr:from>
    <xdr:to>
      <xdr:col>13</xdr:col>
      <xdr:colOff>785658</xdr:colOff>
      <xdr:row>16</xdr:row>
      <xdr:rowOff>195591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FC03A7F2-2A17-49F3-BA60-4991D11F5085}"/>
            </a:ext>
          </a:extLst>
        </xdr:cNvPr>
        <xdr:cNvSpPr/>
      </xdr:nvSpPr>
      <xdr:spPr>
        <a:xfrm>
          <a:off x="16689623" y="2645773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699529</xdr:colOff>
      <xdr:row>15</xdr:row>
      <xdr:rowOff>179275</xdr:rowOff>
    </xdr:from>
    <xdr:to>
      <xdr:col>13</xdr:col>
      <xdr:colOff>768037</xdr:colOff>
      <xdr:row>15</xdr:row>
      <xdr:rowOff>255123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6AB63DC6-C49D-43D7-A98C-27CE5B0FDCED}"/>
            </a:ext>
          </a:extLst>
        </xdr:cNvPr>
        <xdr:cNvSpPr/>
      </xdr:nvSpPr>
      <xdr:spPr>
        <a:xfrm>
          <a:off x="9481579" y="3874975"/>
          <a:ext cx="6850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736534</xdr:colOff>
      <xdr:row>43</xdr:row>
      <xdr:rowOff>162574</xdr:rowOff>
    </xdr:from>
    <xdr:to>
      <xdr:col>23</xdr:col>
      <xdr:colOff>814172</xdr:colOff>
      <xdr:row>44</xdr:row>
      <xdr:rowOff>62310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91AE3955-297B-47EF-8725-D28D494DFCD1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888934</xdr:colOff>
      <xdr:row>44</xdr:row>
      <xdr:rowOff>133999</xdr:rowOff>
    </xdr:from>
    <xdr:to>
      <xdr:col>23</xdr:col>
      <xdr:colOff>966572</xdr:colOff>
      <xdr:row>45</xdr:row>
      <xdr:rowOff>33735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3A987233-0DC0-45CE-B2DA-0F03E81A3000}"/>
            </a:ext>
          </a:extLst>
        </xdr:cNvPr>
        <xdr:cNvSpPr/>
      </xdr:nvSpPr>
      <xdr:spPr>
        <a:xfrm>
          <a:off x="16919509" y="93922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723900</xdr:colOff>
      <xdr:row>17</xdr:row>
      <xdr:rowOff>142875</xdr:rowOff>
    </xdr:from>
    <xdr:to>
      <xdr:col>13</xdr:col>
      <xdr:colOff>801538</xdr:colOff>
      <xdr:row>17</xdr:row>
      <xdr:rowOff>223586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B5BE3FD-30A8-400C-A9E2-F6E6F524A43E}"/>
            </a:ext>
          </a:extLst>
        </xdr:cNvPr>
        <xdr:cNvSpPr/>
      </xdr:nvSpPr>
      <xdr:spPr>
        <a:xfrm>
          <a:off x="9582150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742950</xdr:colOff>
      <xdr:row>17</xdr:row>
      <xdr:rowOff>142875</xdr:rowOff>
    </xdr:from>
    <xdr:to>
      <xdr:col>8</xdr:col>
      <xdr:colOff>820588</xdr:colOff>
      <xdr:row>17</xdr:row>
      <xdr:rowOff>223586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97C66AAF-5CC6-44F8-AF63-1BBA8471C762}"/>
            </a:ext>
          </a:extLst>
        </xdr:cNvPr>
        <xdr:cNvSpPr/>
      </xdr:nvSpPr>
      <xdr:spPr>
        <a:xfrm>
          <a:off x="5972175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44</xdr:row>
      <xdr:rowOff>135359</xdr:rowOff>
    </xdr:from>
    <xdr:to>
      <xdr:col>3</xdr:col>
      <xdr:colOff>823778</xdr:colOff>
      <xdr:row>44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49</xdr:row>
      <xdr:rowOff>75420</xdr:rowOff>
    </xdr:from>
    <xdr:to>
      <xdr:col>3</xdr:col>
      <xdr:colOff>824059</xdr:colOff>
      <xdr:row>49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45</xdr:row>
      <xdr:rowOff>152400</xdr:rowOff>
    </xdr:from>
    <xdr:to>
      <xdr:col>3</xdr:col>
      <xdr:colOff>821118</xdr:colOff>
      <xdr:row>45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46</xdr:row>
      <xdr:rowOff>135358</xdr:rowOff>
    </xdr:from>
    <xdr:to>
      <xdr:col>13</xdr:col>
      <xdr:colOff>837001</xdr:colOff>
      <xdr:row>46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63</xdr:row>
      <xdr:rowOff>143154</xdr:rowOff>
    </xdr:from>
    <xdr:to>
      <xdr:col>22</xdr:col>
      <xdr:colOff>230600</xdr:colOff>
      <xdr:row>64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46</xdr:row>
      <xdr:rowOff>152400</xdr:rowOff>
    </xdr:from>
    <xdr:to>
      <xdr:col>3</xdr:col>
      <xdr:colOff>821118</xdr:colOff>
      <xdr:row>46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63</xdr:row>
      <xdr:rowOff>33759</xdr:rowOff>
    </xdr:from>
    <xdr:to>
      <xdr:col>22</xdr:col>
      <xdr:colOff>382439</xdr:colOff>
      <xdr:row>63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64</xdr:row>
      <xdr:rowOff>109287</xdr:rowOff>
    </xdr:from>
    <xdr:to>
      <xdr:col>22</xdr:col>
      <xdr:colOff>383000</xdr:colOff>
      <xdr:row>64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46</xdr:row>
      <xdr:rowOff>142240</xdr:rowOff>
    </xdr:from>
    <xdr:to>
      <xdr:col>8</xdr:col>
      <xdr:colOff>800475</xdr:colOff>
      <xdr:row>46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63</xdr:row>
      <xdr:rowOff>186159</xdr:rowOff>
    </xdr:from>
    <xdr:to>
      <xdr:col>22</xdr:col>
      <xdr:colOff>534839</xdr:colOff>
      <xdr:row>64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65</xdr:row>
      <xdr:rowOff>75420</xdr:rowOff>
    </xdr:from>
    <xdr:to>
      <xdr:col>22</xdr:col>
      <xdr:colOff>535400</xdr:colOff>
      <xdr:row>65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330200</xdr:rowOff>
    </xdr:from>
    <xdr:to>
      <xdr:col>8</xdr:col>
      <xdr:colOff>800475</xdr:colOff>
      <xdr:row>45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64</xdr:row>
      <xdr:rowOff>152292</xdr:rowOff>
    </xdr:from>
    <xdr:to>
      <xdr:col>23</xdr:col>
      <xdr:colOff>77639</xdr:colOff>
      <xdr:row>65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66</xdr:row>
      <xdr:rowOff>41554</xdr:rowOff>
    </xdr:from>
    <xdr:to>
      <xdr:col>23</xdr:col>
      <xdr:colOff>78200</xdr:colOff>
      <xdr:row>66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44</xdr:row>
      <xdr:rowOff>152400</xdr:rowOff>
    </xdr:from>
    <xdr:to>
      <xdr:col>13</xdr:col>
      <xdr:colOff>834341</xdr:colOff>
      <xdr:row>44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65</xdr:row>
      <xdr:rowOff>118425</xdr:rowOff>
    </xdr:from>
    <xdr:to>
      <xdr:col>23</xdr:col>
      <xdr:colOff>230039</xdr:colOff>
      <xdr:row>66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67</xdr:row>
      <xdr:rowOff>7687</xdr:rowOff>
    </xdr:from>
    <xdr:to>
      <xdr:col>23</xdr:col>
      <xdr:colOff>230600</xdr:colOff>
      <xdr:row>67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45</xdr:row>
      <xdr:rowOff>143933</xdr:rowOff>
    </xdr:from>
    <xdr:to>
      <xdr:col>13</xdr:col>
      <xdr:colOff>834341</xdr:colOff>
      <xdr:row>45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66</xdr:row>
      <xdr:rowOff>84559</xdr:rowOff>
    </xdr:from>
    <xdr:to>
      <xdr:col>23</xdr:col>
      <xdr:colOff>382439</xdr:colOff>
      <xdr:row>66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67</xdr:row>
      <xdr:rowOff>160087</xdr:rowOff>
    </xdr:from>
    <xdr:to>
      <xdr:col>23</xdr:col>
      <xdr:colOff>383000</xdr:colOff>
      <xdr:row>68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330200</xdr:rowOff>
    </xdr:from>
    <xdr:to>
      <xdr:col>18</xdr:col>
      <xdr:colOff>822488</xdr:colOff>
      <xdr:row>45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54</xdr:row>
      <xdr:rowOff>101493</xdr:rowOff>
    </xdr:from>
    <xdr:to>
      <xdr:col>23</xdr:col>
      <xdr:colOff>77639</xdr:colOff>
      <xdr:row>54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55</xdr:row>
      <xdr:rowOff>177021</xdr:rowOff>
    </xdr:from>
    <xdr:to>
      <xdr:col>23</xdr:col>
      <xdr:colOff>78200</xdr:colOff>
      <xdr:row>56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46</xdr:row>
      <xdr:rowOff>147320</xdr:rowOff>
    </xdr:from>
    <xdr:to>
      <xdr:col>18</xdr:col>
      <xdr:colOff>822488</xdr:colOff>
      <xdr:row>46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55</xdr:row>
      <xdr:rowOff>67626</xdr:rowOff>
    </xdr:from>
    <xdr:to>
      <xdr:col>23</xdr:col>
      <xdr:colOff>230039</xdr:colOff>
      <xdr:row>55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56</xdr:row>
      <xdr:rowOff>143154</xdr:rowOff>
    </xdr:from>
    <xdr:to>
      <xdr:col>23</xdr:col>
      <xdr:colOff>230600</xdr:colOff>
      <xdr:row>57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53</xdr:row>
      <xdr:rowOff>152400</xdr:rowOff>
    </xdr:from>
    <xdr:to>
      <xdr:col>23</xdr:col>
      <xdr:colOff>233208</xdr:colOff>
      <xdr:row>54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56</xdr:row>
      <xdr:rowOff>33759</xdr:rowOff>
    </xdr:from>
    <xdr:to>
      <xdr:col>23</xdr:col>
      <xdr:colOff>382439</xdr:colOff>
      <xdr:row>56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57</xdr:row>
      <xdr:rowOff>109288</xdr:rowOff>
    </xdr:from>
    <xdr:to>
      <xdr:col>23</xdr:col>
      <xdr:colOff>383000</xdr:colOff>
      <xdr:row>57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54</xdr:row>
      <xdr:rowOff>118534</xdr:rowOff>
    </xdr:from>
    <xdr:to>
      <xdr:col>23</xdr:col>
      <xdr:colOff>385608</xdr:colOff>
      <xdr:row>55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56</xdr:row>
      <xdr:rowOff>186159</xdr:rowOff>
    </xdr:from>
    <xdr:to>
      <xdr:col>23</xdr:col>
      <xdr:colOff>534839</xdr:colOff>
      <xdr:row>57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58</xdr:row>
      <xdr:rowOff>75421</xdr:rowOff>
    </xdr:from>
    <xdr:to>
      <xdr:col>23</xdr:col>
      <xdr:colOff>535400</xdr:colOff>
      <xdr:row>58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55</xdr:row>
      <xdr:rowOff>84667</xdr:rowOff>
    </xdr:from>
    <xdr:to>
      <xdr:col>23</xdr:col>
      <xdr:colOff>538008</xdr:colOff>
      <xdr:row>55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57</xdr:row>
      <xdr:rowOff>152293</xdr:rowOff>
    </xdr:from>
    <xdr:to>
      <xdr:col>24</xdr:col>
      <xdr:colOff>77639</xdr:colOff>
      <xdr:row>58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59</xdr:row>
      <xdr:rowOff>41554</xdr:rowOff>
    </xdr:from>
    <xdr:to>
      <xdr:col>24</xdr:col>
      <xdr:colOff>78200</xdr:colOff>
      <xdr:row>59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56</xdr:row>
      <xdr:rowOff>50800</xdr:rowOff>
    </xdr:from>
    <xdr:to>
      <xdr:col>24</xdr:col>
      <xdr:colOff>80808</xdr:colOff>
      <xdr:row>56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58</xdr:row>
      <xdr:rowOff>118426</xdr:rowOff>
    </xdr:from>
    <xdr:to>
      <xdr:col>24</xdr:col>
      <xdr:colOff>230039</xdr:colOff>
      <xdr:row>59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60</xdr:row>
      <xdr:rowOff>7688</xdr:rowOff>
    </xdr:from>
    <xdr:to>
      <xdr:col>24</xdr:col>
      <xdr:colOff>230600</xdr:colOff>
      <xdr:row>60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57</xdr:row>
      <xdr:rowOff>16934</xdr:rowOff>
    </xdr:from>
    <xdr:to>
      <xdr:col>24</xdr:col>
      <xdr:colOff>233208</xdr:colOff>
      <xdr:row>57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59</xdr:row>
      <xdr:rowOff>84559</xdr:rowOff>
    </xdr:from>
    <xdr:to>
      <xdr:col>24</xdr:col>
      <xdr:colOff>382439</xdr:colOff>
      <xdr:row>59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60</xdr:row>
      <xdr:rowOff>160088</xdr:rowOff>
    </xdr:from>
    <xdr:to>
      <xdr:col>24</xdr:col>
      <xdr:colOff>383000</xdr:colOff>
      <xdr:row>61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57</xdr:row>
      <xdr:rowOff>169334</xdr:rowOff>
    </xdr:from>
    <xdr:to>
      <xdr:col>24</xdr:col>
      <xdr:colOff>385608</xdr:colOff>
      <xdr:row>58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759363</xdr:colOff>
      <xdr:row>14</xdr:row>
      <xdr:rowOff>135358</xdr:rowOff>
    </xdr:from>
    <xdr:to>
      <xdr:col>3</xdr:col>
      <xdr:colOff>837001</xdr:colOff>
      <xdr:row>14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283363" y="3962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705297</xdr:colOff>
      <xdr:row>10</xdr:row>
      <xdr:rowOff>187960</xdr:rowOff>
    </xdr:from>
    <xdr:to>
      <xdr:col>8</xdr:col>
      <xdr:colOff>777615</xdr:colOff>
      <xdr:row>10</xdr:row>
      <xdr:rowOff>267890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09757" y="22682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13</xdr:row>
      <xdr:rowOff>177800</xdr:rowOff>
    </xdr:from>
    <xdr:to>
      <xdr:col>8</xdr:col>
      <xdr:colOff>822488</xdr:colOff>
      <xdr:row>13</xdr:row>
      <xdr:rowOff>262467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5957170" y="3217333"/>
          <a:ext cx="72318" cy="8466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14</xdr:row>
      <xdr:rowOff>147320</xdr:rowOff>
    </xdr:from>
    <xdr:to>
      <xdr:col>8</xdr:col>
      <xdr:colOff>822488</xdr:colOff>
      <xdr:row>14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41</xdr:row>
      <xdr:rowOff>25291</xdr:rowOff>
    </xdr:from>
    <xdr:to>
      <xdr:col>13</xdr:col>
      <xdr:colOff>837001</xdr:colOff>
      <xdr:row>41</xdr:row>
      <xdr:rowOff>106002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1F0640A-EC6B-47DA-9826-84A491414117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736600</xdr:colOff>
      <xdr:row>9</xdr:row>
      <xdr:rowOff>177800</xdr:rowOff>
    </xdr:from>
    <xdr:to>
      <xdr:col>3</xdr:col>
      <xdr:colOff>814238</xdr:colOff>
      <xdr:row>9</xdr:row>
      <xdr:rowOff>258511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D645BD17-9D90-4CF2-B37A-A69A2BC4EB4D}"/>
            </a:ext>
          </a:extLst>
        </xdr:cNvPr>
        <xdr:cNvSpPr/>
      </xdr:nvSpPr>
      <xdr:spPr>
        <a:xfrm>
          <a:off x="2260600" y="167640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13</xdr:row>
      <xdr:rowOff>143933</xdr:rowOff>
    </xdr:from>
    <xdr:to>
      <xdr:col>3</xdr:col>
      <xdr:colOff>834341</xdr:colOff>
      <xdr:row>13</xdr:row>
      <xdr:rowOff>223863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328EE7EB-A6C4-47A5-9769-02E3DDF0FE84}"/>
            </a:ext>
          </a:extLst>
        </xdr:cNvPr>
        <xdr:cNvSpPr/>
      </xdr:nvSpPr>
      <xdr:spPr>
        <a:xfrm>
          <a:off x="2286023" y="3462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716303</xdr:colOff>
      <xdr:row>9</xdr:row>
      <xdr:rowOff>169333</xdr:rowOff>
    </xdr:from>
    <xdr:to>
      <xdr:col>8</xdr:col>
      <xdr:colOff>788621</xdr:colOff>
      <xdr:row>9</xdr:row>
      <xdr:rowOff>254000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B0F0A80E-A99B-4780-91A2-4C796EE636E7}"/>
            </a:ext>
          </a:extLst>
        </xdr:cNvPr>
        <xdr:cNvSpPr/>
      </xdr:nvSpPr>
      <xdr:spPr>
        <a:xfrm>
          <a:off x="5923303" y="1667933"/>
          <a:ext cx="72318" cy="8466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713740</xdr:colOff>
      <xdr:row>6</xdr:row>
      <xdr:rowOff>53340</xdr:rowOff>
    </xdr:from>
    <xdr:to>
      <xdr:col>3</xdr:col>
      <xdr:colOff>791378</xdr:colOff>
      <xdr:row>6</xdr:row>
      <xdr:rowOff>134051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23C24F56-71C1-4AB3-9B59-96FA61A15F2B}"/>
            </a:ext>
          </a:extLst>
        </xdr:cNvPr>
        <xdr:cNvSpPr/>
      </xdr:nvSpPr>
      <xdr:spPr>
        <a:xfrm>
          <a:off x="2237740" y="115062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9</xdr:row>
      <xdr:rowOff>58064</xdr:rowOff>
    </xdr:from>
    <xdr:to>
      <xdr:col>3</xdr:col>
      <xdr:colOff>841328</xdr:colOff>
      <xdr:row>9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ED7B6861-8C34-44EB-A648-21855BFE189F}"/>
            </a:ext>
          </a:extLst>
        </xdr:cNvPr>
        <xdr:cNvSpPr/>
      </xdr:nvSpPr>
      <xdr:spPr>
        <a:xfrm>
          <a:off x="2485248" y="239740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763129</xdr:colOff>
      <xdr:row>6</xdr:row>
      <xdr:rowOff>64220</xdr:rowOff>
    </xdr:from>
    <xdr:to>
      <xdr:col>3</xdr:col>
      <xdr:colOff>841329</xdr:colOff>
      <xdr:row>6</xdr:row>
      <xdr:rowOff>136653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877419D3-23F4-4E5B-8B62-A72E8316A946}"/>
            </a:ext>
          </a:extLst>
        </xdr:cNvPr>
        <xdr:cNvSpPr/>
      </xdr:nvSpPr>
      <xdr:spPr>
        <a:xfrm>
          <a:off x="2486421" y="115446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767633</xdr:colOff>
      <xdr:row>7</xdr:row>
      <xdr:rowOff>156210</xdr:rowOff>
    </xdr:from>
    <xdr:to>
      <xdr:col>3</xdr:col>
      <xdr:colOff>839951</xdr:colOff>
      <xdr:row>7</xdr:row>
      <xdr:rowOff>236140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501B22C-3C62-43C4-B021-9F05A1CCB735}"/>
            </a:ext>
          </a:extLst>
        </xdr:cNvPr>
        <xdr:cNvSpPr/>
      </xdr:nvSpPr>
      <xdr:spPr>
        <a:xfrm>
          <a:off x="2494833" y="143637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777793</xdr:colOff>
      <xdr:row>8</xdr:row>
      <xdr:rowOff>49530</xdr:rowOff>
    </xdr:from>
    <xdr:to>
      <xdr:col>3</xdr:col>
      <xdr:colOff>850111</xdr:colOff>
      <xdr:row>8</xdr:row>
      <xdr:rowOff>129460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65B50AD-91A9-436A-B25D-4880131C3FC8}"/>
            </a:ext>
          </a:extLst>
        </xdr:cNvPr>
        <xdr:cNvSpPr/>
      </xdr:nvSpPr>
      <xdr:spPr>
        <a:xfrm>
          <a:off x="2504993" y="13296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44</xdr:row>
      <xdr:rowOff>58064</xdr:rowOff>
    </xdr:from>
    <xdr:to>
      <xdr:col>3</xdr:col>
      <xdr:colOff>841328</xdr:colOff>
      <xdr:row>44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42</xdr:row>
      <xdr:rowOff>49530</xdr:rowOff>
    </xdr:from>
    <xdr:to>
      <xdr:col>3</xdr:col>
      <xdr:colOff>838387</xdr:colOff>
      <xdr:row>42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74399</xdr:rowOff>
    </xdr:from>
    <xdr:to>
      <xdr:col>11</xdr:col>
      <xdr:colOff>230039</xdr:colOff>
      <xdr:row>42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41</xdr:row>
      <xdr:rowOff>46634</xdr:rowOff>
    </xdr:from>
    <xdr:to>
      <xdr:col>3</xdr:col>
      <xdr:colOff>841328</xdr:colOff>
      <xdr:row>41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43</xdr:row>
      <xdr:rowOff>135255</xdr:rowOff>
    </xdr:from>
    <xdr:to>
      <xdr:col>3</xdr:col>
      <xdr:colOff>838387</xdr:colOff>
      <xdr:row>43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43919</xdr:rowOff>
    </xdr:from>
    <xdr:to>
      <xdr:col>11</xdr:col>
      <xdr:colOff>382439</xdr:colOff>
      <xdr:row>43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40</xdr:row>
      <xdr:rowOff>61874</xdr:rowOff>
    </xdr:from>
    <xdr:to>
      <xdr:col>3</xdr:col>
      <xdr:colOff>841328</xdr:colOff>
      <xdr:row>40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41</xdr:row>
      <xdr:rowOff>121920</xdr:rowOff>
    </xdr:from>
    <xdr:to>
      <xdr:col>11</xdr:col>
      <xdr:colOff>385608</xdr:colOff>
      <xdr:row>42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196319</xdr:rowOff>
    </xdr:from>
    <xdr:to>
      <xdr:col>11</xdr:col>
      <xdr:colOff>534839</xdr:colOff>
      <xdr:row>43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44</xdr:row>
      <xdr:rowOff>115214</xdr:rowOff>
    </xdr:from>
    <xdr:to>
      <xdr:col>11</xdr:col>
      <xdr:colOff>535400</xdr:colOff>
      <xdr:row>45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91440</xdr:rowOff>
    </xdr:from>
    <xdr:to>
      <xdr:col>11</xdr:col>
      <xdr:colOff>538008</xdr:colOff>
      <xdr:row>42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5819</xdr:rowOff>
    </xdr:from>
    <xdr:to>
      <xdr:col>12</xdr:col>
      <xdr:colOff>77639</xdr:colOff>
      <xdr:row>44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84734</xdr:rowOff>
    </xdr:from>
    <xdr:to>
      <xdr:col>12</xdr:col>
      <xdr:colOff>78200</xdr:colOff>
      <xdr:row>46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60960</xdr:rowOff>
    </xdr:from>
    <xdr:to>
      <xdr:col>12</xdr:col>
      <xdr:colOff>80808</xdr:colOff>
      <xdr:row>43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44</xdr:row>
      <xdr:rowOff>158219</xdr:rowOff>
    </xdr:from>
    <xdr:to>
      <xdr:col>12</xdr:col>
      <xdr:colOff>230039</xdr:colOff>
      <xdr:row>46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54254</xdr:rowOff>
    </xdr:from>
    <xdr:to>
      <xdr:col>12</xdr:col>
      <xdr:colOff>230600</xdr:colOff>
      <xdr:row>47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213360</xdr:rowOff>
    </xdr:from>
    <xdr:to>
      <xdr:col>12</xdr:col>
      <xdr:colOff>233208</xdr:colOff>
      <xdr:row>43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127739</xdr:rowOff>
    </xdr:from>
    <xdr:to>
      <xdr:col>12</xdr:col>
      <xdr:colOff>382439</xdr:colOff>
      <xdr:row>47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23774</xdr:rowOff>
    </xdr:from>
    <xdr:to>
      <xdr:col>12</xdr:col>
      <xdr:colOff>383000</xdr:colOff>
      <xdr:row>48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22860</xdr:rowOff>
    </xdr:from>
    <xdr:to>
      <xdr:col>12</xdr:col>
      <xdr:colOff>385608</xdr:colOff>
      <xdr:row>44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10</xdr:row>
      <xdr:rowOff>58064</xdr:rowOff>
    </xdr:from>
    <xdr:to>
      <xdr:col>3</xdr:col>
      <xdr:colOff>841328</xdr:colOff>
      <xdr:row>10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8</xdr:row>
      <xdr:rowOff>268605</xdr:rowOff>
    </xdr:from>
    <xdr:to>
      <xdr:col>3</xdr:col>
      <xdr:colOff>838387</xdr:colOff>
      <xdr:row>8</xdr:row>
      <xdr:rowOff>348535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93269" y="1741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7</xdr:row>
      <xdr:rowOff>71755</xdr:rowOff>
    </xdr:from>
    <xdr:to>
      <xdr:col>3</xdr:col>
      <xdr:colOff>838387</xdr:colOff>
      <xdr:row>7</xdr:row>
      <xdr:rowOff>151685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AFE845B-9C57-49D6-95EF-97DF5521C334}"/>
            </a:ext>
          </a:extLst>
        </xdr:cNvPr>
        <xdr:cNvSpPr/>
      </xdr:nvSpPr>
      <xdr:spPr>
        <a:xfrm>
          <a:off x="2493269" y="1360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764799</xdr:colOff>
      <xdr:row>9</xdr:row>
      <xdr:rowOff>46990</xdr:rowOff>
    </xdr:from>
    <xdr:to>
      <xdr:col>3</xdr:col>
      <xdr:colOff>833307</xdr:colOff>
      <xdr:row>9</xdr:row>
      <xdr:rowOff>121205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B9F2424-E0D0-4FD4-9E30-7FDD80FC8050}"/>
            </a:ext>
          </a:extLst>
        </xdr:cNvPr>
        <xdr:cNvSpPr/>
      </xdr:nvSpPr>
      <xdr:spPr>
        <a:xfrm>
          <a:off x="2487237" y="2086928"/>
          <a:ext cx="68508" cy="7421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47</xdr:row>
      <xdr:rowOff>160020</xdr:rowOff>
    </xdr:from>
    <xdr:to>
      <xdr:col>1</xdr:col>
      <xdr:colOff>38117</xdr:colOff>
      <xdr:row>49</xdr:row>
      <xdr:rowOff>57172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41</xdr:row>
      <xdr:rowOff>167640</xdr:rowOff>
    </xdr:from>
    <xdr:to>
      <xdr:col>5</xdr:col>
      <xdr:colOff>281957</xdr:colOff>
      <xdr:row>41</xdr:row>
      <xdr:rowOff>421027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67</xdr:row>
      <xdr:rowOff>160020</xdr:rowOff>
    </xdr:from>
    <xdr:to>
      <xdr:col>1</xdr:col>
      <xdr:colOff>38117</xdr:colOff>
      <xdr:row>69</xdr:row>
      <xdr:rowOff>53362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40</xdr:row>
      <xdr:rowOff>51539</xdr:rowOff>
    </xdr:from>
    <xdr:to>
      <xdr:col>3</xdr:col>
      <xdr:colOff>863248</xdr:colOff>
      <xdr:row>40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45</xdr:row>
      <xdr:rowOff>54254</xdr:rowOff>
    </xdr:from>
    <xdr:to>
      <xdr:col>3</xdr:col>
      <xdr:colOff>863529</xdr:colOff>
      <xdr:row>45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41</xdr:row>
      <xdr:rowOff>243840</xdr:rowOff>
    </xdr:from>
    <xdr:to>
      <xdr:col>3</xdr:col>
      <xdr:colOff>860588</xdr:colOff>
      <xdr:row>41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41</xdr:row>
      <xdr:rowOff>440159</xdr:rowOff>
    </xdr:from>
    <xdr:to>
      <xdr:col>12</xdr:col>
      <xdr:colOff>230039</xdr:colOff>
      <xdr:row>41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42</xdr:row>
      <xdr:rowOff>153314</xdr:rowOff>
    </xdr:from>
    <xdr:to>
      <xdr:col>12</xdr:col>
      <xdr:colOff>230600</xdr:colOff>
      <xdr:row>43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53340</xdr:rowOff>
    </xdr:from>
    <xdr:to>
      <xdr:col>3</xdr:col>
      <xdr:colOff>860588</xdr:colOff>
      <xdr:row>42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42</xdr:row>
      <xdr:rowOff>43919</xdr:rowOff>
    </xdr:from>
    <xdr:to>
      <xdr:col>12</xdr:col>
      <xdr:colOff>382439</xdr:colOff>
      <xdr:row>42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43</xdr:row>
      <xdr:rowOff>122834</xdr:rowOff>
    </xdr:from>
    <xdr:to>
      <xdr:col>12</xdr:col>
      <xdr:colOff>383000</xdr:colOff>
      <xdr:row>44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45720</xdr:rowOff>
    </xdr:from>
    <xdr:to>
      <xdr:col>3</xdr:col>
      <xdr:colOff>860588</xdr:colOff>
      <xdr:row>43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43</xdr:row>
      <xdr:rowOff>13439</xdr:rowOff>
    </xdr:from>
    <xdr:to>
      <xdr:col>12</xdr:col>
      <xdr:colOff>534839</xdr:colOff>
      <xdr:row>43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44</xdr:row>
      <xdr:rowOff>92354</xdr:rowOff>
    </xdr:from>
    <xdr:to>
      <xdr:col>12</xdr:col>
      <xdr:colOff>535400</xdr:colOff>
      <xdr:row>44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68580</xdr:rowOff>
    </xdr:from>
    <xdr:to>
      <xdr:col>3</xdr:col>
      <xdr:colOff>860588</xdr:colOff>
      <xdr:row>44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43</xdr:row>
      <xdr:rowOff>165839</xdr:rowOff>
    </xdr:from>
    <xdr:to>
      <xdr:col>13</xdr:col>
      <xdr:colOff>77639</xdr:colOff>
      <xdr:row>44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45</xdr:row>
      <xdr:rowOff>61874</xdr:rowOff>
    </xdr:from>
    <xdr:to>
      <xdr:col>13</xdr:col>
      <xdr:colOff>78200</xdr:colOff>
      <xdr:row>45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42</xdr:row>
      <xdr:rowOff>60960</xdr:rowOff>
    </xdr:from>
    <xdr:to>
      <xdr:col>13</xdr:col>
      <xdr:colOff>80808</xdr:colOff>
      <xdr:row>42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44</xdr:row>
      <xdr:rowOff>135359</xdr:rowOff>
    </xdr:from>
    <xdr:to>
      <xdr:col>13</xdr:col>
      <xdr:colOff>230039</xdr:colOff>
      <xdr:row>45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47</xdr:row>
      <xdr:rowOff>31394</xdr:rowOff>
    </xdr:from>
    <xdr:to>
      <xdr:col>13</xdr:col>
      <xdr:colOff>230600</xdr:colOff>
      <xdr:row>47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43</xdr:row>
      <xdr:rowOff>30480</xdr:rowOff>
    </xdr:from>
    <xdr:to>
      <xdr:col>13</xdr:col>
      <xdr:colOff>233208</xdr:colOff>
      <xdr:row>43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45</xdr:row>
      <xdr:rowOff>104879</xdr:rowOff>
    </xdr:from>
    <xdr:to>
      <xdr:col>13</xdr:col>
      <xdr:colOff>382439</xdr:colOff>
      <xdr:row>46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48</xdr:row>
      <xdr:rowOff>914</xdr:rowOff>
    </xdr:from>
    <xdr:to>
      <xdr:col>13</xdr:col>
      <xdr:colOff>383000</xdr:colOff>
      <xdr:row>48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44</xdr:row>
      <xdr:rowOff>0</xdr:rowOff>
    </xdr:from>
    <xdr:to>
      <xdr:col>13</xdr:col>
      <xdr:colOff>385608</xdr:colOff>
      <xdr:row>44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68873</xdr:colOff>
      <xdr:row>9</xdr:row>
      <xdr:rowOff>281354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2565" y="2354873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785329</xdr:colOff>
      <xdr:row>10</xdr:row>
      <xdr:rowOff>54254</xdr:rowOff>
    </xdr:from>
    <xdr:to>
      <xdr:col>3</xdr:col>
      <xdr:colOff>863529</xdr:colOff>
      <xdr:row>10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765410</xdr:colOff>
      <xdr:row>7</xdr:row>
      <xdr:rowOff>266700</xdr:rowOff>
    </xdr:from>
    <xdr:to>
      <xdr:col>3</xdr:col>
      <xdr:colOff>837728</xdr:colOff>
      <xdr:row>7</xdr:row>
      <xdr:rowOff>346630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74170" y="1546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773030</xdr:colOff>
      <xdr:row>9</xdr:row>
      <xdr:rowOff>396240</xdr:rowOff>
    </xdr:from>
    <xdr:to>
      <xdr:col>3</xdr:col>
      <xdr:colOff>845348</xdr:colOff>
      <xdr:row>9</xdr:row>
      <xdr:rowOff>476170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81790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160020</xdr:colOff>
      <xdr:row>12</xdr:row>
      <xdr:rowOff>160020</xdr:rowOff>
    </xdr:from>
    <xdr:ext cx="198137" cy="251482"/>
    <xdr:pic>
      <xdr:nvPicPr>
        <xdr:cNvPr id="31" name="Picture 30">
          <a:extLst>
            <a:ext uri="{FF2B5EF4-FFF2-40B4-BE49-F238E27FC236}">
              <a16:creationId xmlns:a16="http://schemas.microsoft.com/office/drawing/2014/main" id="{0C90104C-39FC-4162-B782-2D53ABEA5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9108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754380</xdr:colOff>
      <xdr:row>6</xdr:row>
      <xdr:rowOff>60960</xdr:rowOff>
    </xdr:from>
    <xdr:to>
      <xdr:col>3</xdr:col>
      <xdr:colOff>832580</xdr:colOff>
      <xdr:row>6</xdr:row>
      <xdr:rowOff>133393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A41A3396-4599-49A9-AAFC-271FE1824223}"/>
            </a:ext>
          </a:extLst>
        </xdr:cNvPr>
        <xdr:cNvSpPr/>
      </xdr:nvSpPr>
      <xdr:spPr>
        <a:xfrm>
          <a:off x="2263140" y="1158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759402</xdr:colOff>
      <xdr:row>8</xdr:row>
      <xdr:rowOff>52168</xdr:rowOff>
    </xdr:from>
    <xdr:to>
      <xdr:col>3</xdr:col>
      <xdr:colOff>831720</xdr:colOff>
      <xdr:row>8</xdr:row>
      <xdr:rowOff>132098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CD3AA1F1-BCAD-4DA7-B334-121B80D37F7C}"/>
            </a:ext>
          </a:extLst>
        </xdr:cNvPr>
        <xdr:cNvSpPr/>
      </xdr:nvSpPr>
      <xdr:spPr>
        <a:xfrm>
          <a:off x="2261421" y="194251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42</xdr:row>
      <xdr:rowOff>59159</xdr:rowOff>
    </xdr:from>
    <xdr:to>
      <xdr:col>3</xdr:col>
      <xdr:colOff>851349</xdr:colOff>
      <xdr:row>42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43</xdr:row>
      <xdr:rowOff>259080</xdr:rowOff>
    </xdr:from>
    <xdr:to>
      <xdr:col>3</xdr:col>
      <xdr:colOff>848689</xdr:colOff>
      <xdr:row>43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257279</xdr:rowOff>
    </xdr:from>
    <xdr:to>
      <xdr:col>11</xdr:col>
      <xdr:colOff>230039</xdr:colOff>
      <xdr:row>43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44</xdr:row>
      <xdr:rowOff>62826</xdr:rowOff>
    </xdr:from>
    <xdr:to>
      <xdr:col>3</xdr:col>
      <xdr:colOff>851630</xdr:colOff>
      <xdr:row>44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42</xdr:row>
      <xdr:rowOff>152400</xdr:rowOff>
    </xdr:from>
    <xdr:to>
      <xdr:col>11</xdr:col>
      <xdr:colOff>233208</xdr:colOff>
      <xdr:row>43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409679</xdr:rowOff>
    </xdr:from>
    <xdr:to>
      <xdr:col>11</xdr:col>
      <xdr:colOff>382439</xdr:colOff>
      <xdr:row>43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44</xdr:row>
      <xdr:rowOff>99974</xdr:rowOff>
    </xdr:from>
    <xdr:to>
      <xdr:col>11</xdr:col>
      <xdr:colOff>383000</xdr:colOff>
      <xdr:row>44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43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562079</xdr:rowOff>
    </xdr:from>
    <xdr:to>
      <xdr:col>11</xdr:col>
      <xdr:colOff>534839</xdr:colOff>
      <xdr:row>44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69494</xdr:rowOff>
    </xdr:from>
    <xdr:to>
      <xdr:col>11</xdr:col>
      <xdr:colOff>535400</xdr:colOff>
      <xdr:row>46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274320</xdr:rowOff>
    </xdr:from>
    <xdr:to>
      <xdr:col>11</xdr:col>
      <xdr:colOff>538008</xdr:colOff>
      <xdr:row>43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142979</xdr:rowOff>
    </xdr:from>
    <xdr:to>
      <xdr:col>12</xdr:col>
      <xdr:colOff>77639</xdr:colOff>
      <xdr:row>46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39014</xdr:rowOff>
    </xdr:from>
    <xdr:to>
      <xdr:col>12</xdr:col>
      <xdr:colOff>78200</xdr:colOff>
      <xdr:row>47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426720</xdr:rowOff>
    </xdr:from>
    <xdr:to>
      <xdr:col>12</xdr:col>
      <xdr:colOff>80808</xdr:colOff>
      <xdr:row>43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112499</xdr:rowOff>
    </xdr:from>
    <xdr:to>
      <xdr:col>12</xdr:col>
      <xdr:colOff>230039</xdr:colOff>
      <xdr:row>47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8534</xdr:rowOff>
    </xdr:from>
    <xdr:to>
      <xdr:col>12</xdr:col>
      <xdr:colOff>230600</xdr:colOff>
      <xdr:row>48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7620</xdr:rowOff>
    </xdr:from>
    <xdr:to>
      <xdr:col>12</xdr:col>
      <xdr:colOff>233208</xdr:colOff>
      <xdr:row>44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82019</xdr:rowOff>
    </xdr:from>
    <xdr:to>
      <xdr:col>12</xdr:col>
      <xdr:colOff>382439</xdr:colOff>
      <xdr:row>47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160934</xdr:rowOff>
    </xdr:from>
    <xdr:to>
      <xdr:col>12</xdr:col>
      <xdr:colOff>383000</xdr:colOff>
      <xdr:row>49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160020</xdr:rowOff>
    </xdr:from>
    <xdr:to>
      <xdr:col>12</xdr:col>
      <xdr:colOff>385608</xdr:colOff>
      <xdr:row>46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9</xdr:row>
      <xdr:rowOff>62826</xdr:rowOff>
    </xdr:from>
    <xdr:to>
      <xdr:col>3</xdr:col>
      <xdr:colOff>851630</xdr:colOff>
      <xdr:row>9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41</xdr:row>
      <xdr:rowOff>129540</xdr:rowOff>
    </xdr:from>
    <xdr:to>
      <xdr:col>3</xdr:col>
      <xdr:colOff>844335</xdr:colOff>
      <xdr:row>42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778329</xdr:colOff>
      <xdr:row>8</xdr:row>
      <xdr:rowOff>48986</xdr:rowOff>
    </xdr:from>
    <xdr:to>
      <xdr:col>3</xdr:col>
      <xdr:colOff>850647</xdr:colOff>
      <xdr:row>8</xdr:row>
      <xdr:rowOff>128916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3C2C07D-B976-449E-85F5-E92D7195B139}"/>
            </a:ext>
          </a:extLst>
        </xdr:cNvPr>
        <xdr:cNvSpPr/>
      </xdr:nvSpPr>
      <xdr:spPr>
        <a:xfrm>
          <a:off x="2291443" y="193765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745290</xdr:colOff>
      <xdr:row>12</xdr:row>
      <xdr:rowOff>156633</xdr:rowOff>
    </xdr:from>
    <xdr:to>
      <xdr:col>3</xdr:col>
      <xdr:colOff>817608</xdr:colOff>
      <xdr:row>12</xdr:row>
      <xdr:rowOff>236563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11</xdr:row>
      <xdr:rowOff>64770</xdr:rowOff>
    </xdr:from>
    <xdr:to>
      <xdr:col>8</xdr:col>
      <xdr:colOff>825028</xdr:colOff>
      <xdr:row>11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58420</xdr:rowOff>
    </xdr:from>
    <xdr:to>
      <xdr:col>8</xdr:col>
      <xdr:colOff>825028</xdr:colOff>
      <xdr:row>10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63500</xdr:rowOff>
    </xdr:from>
    <xdr:to>
      <xdr:col>3</xdr:col>
      <xdr:colOff>817608</xdr:colOff>
      <xdr:row>11</xdr:row>
      <xdr:rowOff>143430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853745E-155B-4CA6-9DEC-B7DBFB3B55B4}"/>
            </a:ext>
          </a:extLst>
        </xdr:cNvPr>
        <xdr:cNvSpPr/>
      </xdr:nvSpPr>
      <xdr:spPr>
        <a:xfrm>
          <a:off x="2254050" y="2258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10</xdr:row>
      <xdr:rowOff>158326</xdr:rowOff>
    </xdr:from>
    <xdr:to>
      <xdr:col>3</xdr:col>
      <xdr:colOff>810834</xdr:colOff>
      <xdr:row>10</xdr:row>
      <xdr:rowOff>238256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BEDA3920-5B87-49F0-A015-E4AC6EE24AA6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770467</xdr:colOff>
      <xdr:row>12</xdr:row>
      <xdr:rowOff>152399</xdr:rowOff>
    </xdr:from>
    <xdr:to>
      <xdr:col>8</xdr:col>
      <xdr:colOff>842785</xdr:colOff>
      <xdr:row>12</xdr:row>
      <xdr:rowOff>232329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D24CF86B-AFF3-4C67-BF05-B0A4D023216E}"/>
            </a:ext>
          </a:extLst>
        </xdr:cNvPr>
        <xdr:cNvSpPr/>
      </xdr:nvSpPr>
      <xdr:spPr>
        <a:xfrm>
          <a:off x="7018867" y="2573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156633</xdr:rowOff>
    </xdr:from>
    <xdr:to>
      <xdr:col>3</xdr:col>
      <xdr:colOff>817608</xdr:colOff>
      <xdr:row>35</xdr:row>
      <xdr:rowOff>236563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B71158CA-FD1F-4BA9-9712-4BB183336F19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34</xdr:row>
      <xdr:rowOff>63500</xdr:rowOff>
    </xdr:from>
    <xdr:to>
      <xdr:col>3</xdr:col>
      <xdr:colOff>817608</xdr:colOff>
      <xdr:row>34</xdr:row>
      <xdr:rowOff>143430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F85B65C8-1704-42E3-BCA2-5F205C214715}"/>
            </a:ext>
          </a:extLst>
        </xdr:cNvPr>
        <xdr:cNvSpPr/>
      </xdr:nvSpPr>
      <xdr:spPr>
        <a:xfrm>
          <a:off x="2252357" y="22987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719666</xdr:colOff>
      <xdr:row>30</xdr:row>
      <xdr:rowOff>59267</xdr:rowOff>
    </xdr:from>
    <xdr:to>
      <xdr:col>3</xdr:col>
      <xdr:colOff>797866</xdr:colOff>
      <xdr:row>30</xdr:row>
      <xdr:rowOff>131700</xdr:rowOff>
    </xdr:to>
    <xdr:sp macro="" textlink="">
      <xdr:nvSpPr>
        <xdr:cNvPr id="34" name="Isosceles Triangle 33">
          <a:extLst>
            <a:ext uri="{FF2B5EF4-FFF2-40B4-BE49-F238E27FC236}">
              <a16:creationId xmlns:a16="http://schemas.microsoft.com/office/drawing/2014/main" id="{846F1756-CA15-4AAC-A52F-F39A563070C2}"/>
            </a:ext>
          </a:extLst>
        </xdr:cNvPr>
        <xdr:cNvSpPr/>
      </xdr:nvSpPr>
      <xdr:spPr>
        <a:xfrm>
          <a:off x="2226733" y="15494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33</xdr:row>
      <xdr:rowOff>158326</xdr:rowOff>
    </xdr:from>
    <xdr:to>
      <xdr:col>3</xdr:col>
      <xdr:colOff>810834</xdr:colOff>
      <xdr:row>33</xdr:row>
      <xdr:rowOff>238256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09502FE-EBC5-4A7D-AD62-4DAB7E7D843D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766233</xdr:colOff>
      <xdr:row>37</xdr:row>
      <xdr:rowOff>237068</xdr:rowOff>
    </xdr:from>
    <xdr:to>
      <xdr:col>3</xdr:col>
      <xdr:colOff>838551</xdr:colOff>
      <xdr:row>37</xdr:row>
      <xdr:rowOff>324618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631BACD-FFAD-4A75-BD1C-3ACC3021D8A5}"/>
            </a:ext>
          </a:extLst>
        </xdr:cNvPr>
        <xdr:cNvSpPr/>
      </xdr:nvSpPr>
      <xdr:spPr>
        <a:xfrm>
          <a:off x="2269066" y="7274985"/>
          <a:ext cx="72318" cy="875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8</xdr:row>
      <xdr:rowOff>52917</xdr:rowOff>
    </xdr:from>
    <xdr:to>
      <xdr:col>3</xdr:col>
      <xdr:colOff>839638</xdr:colOff>
      <xdr:row>8</xdr:row>
      <xdr:rowOff>126008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F11B808-9ED4-4E64-BAF5-2984305D500F}"/>
            </a:ext>
          </a:extLst>
        </xdr:cNvPr>
        <xdr:cNvSpPr/>
      </xdr:nvSpPr>
      <xdr:spPr>
        <a:xfrm>
          <a:off x="2264833" y="1492250"/>
          <a:ext cx="77638" cy="7309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768150</xdr:colOff>
      <xdr:row>36</xdr:row>
      <xdr:rowOff>62653</xdr:rowOff>
    </xdr:from>
    <xdr:to>
      <xdr:col>3</xdr:col>
      <xdr:colOff>840468</xdr:colOff>
      <xdr:row>36</xdr:row>
      <xdr:rowOff>142583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522930A-E9C7-406C-A3EF-480989D89358}"/>
            </a:ext>
          </a:extLst>
        </xdr:cNvPr>
        <xdr:cNvSpPr/>
      </xdr:nvSpPr>
      <xdr:spPr>
        <a:xfrm>
          <a:off x="2276910" y="2988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29633</xdr:colOff>
      <xdr:row>33</xdr:row>
      <xdr:rowOff>63500</xdr:rowOff>
    </xdr:from>
    <xdr:ext cx="198137" cy="251482"/>
    <xdr:pic>
      <xdr:nvPicPr>
        <xdr:cNvPr id="6" name="Picture 5">
          <a:extLst>
            <a:ext uri="{FF2B5EF4-FFF2-40B4-BE49-F238E27FC236}">
              <a16:creationId xmlns:a16="http://schemas.microsoft.com/office/drawing/2014/main" id="{DE872D7B-90DD-4F5B-83C8-1D48D08E1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1966" y="6396567"/>
          <a:ext cx="198137" cy="25148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7"/>
  <sheetViews>
    <sheetView showGridLines="0" tabSelected="1" zoomScale="110" zoomScaleNormal="110" workbookViewId="0">
      <selection activeCell="D10" sqref="D1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144</v>
      </c>
    </row>
    <row r="2" spans="1:10" ht="14.4" customHeight="1" x14ac:dyDescent="0.3">
      <c r="B2" s="174">
        <v>1</v>
      </c>
      <c r="C2" s="174"/>
      <c r="E2" s="129" t="s">
        <v>136</v>
      </c>
      <c r="F2" s="6"/>
      <c r="G2" s="6"/>
    </row>
    <row r="3" spans="1:10" ht="14.4" customHeight="1" x14ac:dyDescent="0.3">
      <c r="B3" s="174"/>
      <c r="C3" s="174"/>
      <c r="E3" s="130" t="s">
        <v>129</v>
      </c>
      <c r="F3" s="6"/>
      <c r="G3" s="6"/>
    </row>
    <row r="4" spans="1:10" ht="14.4" customHeight="1" x14ac:dyDescent="0.3">
      <c r="B4" s="174"/>
      <c r="C4" s="174"/>
      <c r="D4" s="69"/>
      <c r="E4" s="69"/>
    </row>
    <row r="5" spans="1:10" x14ac:dyDescent="0.3">
      <c r="E5" s="10"/>
      <c r="H5" t="s">
        <v>98</v>
      </c>
    </row>
    <row r="6" spans="1:10" x14ac:dyDescent="0.3">
      <c r="B6" s="175" t="s">
        <v>4</v>
      </c>
      <c r="C6" s="175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127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  <c r="I8" t="s">
        <v>101</v>
      </c>
      <c r="J8">
        <f>SUMIF(H$7:H$12,"=p",D$7:D$12)</f>
        <v>0</v>
      </c>
    </row>
    <row r="9" spans="1:10" x14ac:dyDescent="0.3">
      <c r="B9" s="59">
        <f t="shared" ref="B9:B12" si="0">B8+TIME(0,$D8,0)</f>
        <v>0.4236111111111111</v>
      </c>
      <c r="C9" s="59">
        <f t="shared" ref="C9:C12" si="1">C8+TIME(0,$D8,0)</f>
        <v>0.50694444444444442</v>
      </c>
      <c r="D9" s="58">
        <v>20</v>
      </c>
      <c r="E9" s="25" t="s">
        <v>71</v>
      </c>
      <c r="H9" t="s">
        <v>100</v>
      </c>
      <c r="I9" s="79" t="s">
        <v>99</v>
      </c>
      <c r="J9">
        <f>SUMIF(H$7:H$12,"=t",D$7:D$12)</f>
        <v>65</v>
      </c>
    </row>
    <row r="10" spans="1:10" x14ac:dyDescent="0.3">
      <c r="B10" s="59">
        <f t="shared" si="0"/>
        <v>0.4375</v>
      </c>
      <c r="C10" s="59">
        <f t="shared" si="1"/>
        <v>0.52083333333333326</v>
      </c>
      <c r="D10" s="127">
        <v>25</v>
      </c>
      <c r="E10" s="54" t="s">
        <v>118</v>
      </c>
      <c r="H10" t="s">
        <v>99</v>
      </c>
      <c r="I10" t="s">
        <v>100</v>
      </c>
      <c r="J10">
        <f>SUMIF(H$7:H$12,"=a",D$7:D$12)</f>
        <v>45</v>
      </c>
    </row>
    <row r="11" spans="1:10" ht="43.2" x14ac:dyDescent="0.3">
      <c r="B11" s="82">
        <f t="shared" si="0"/>
        <v>0.4548611111111111</v>
      </c>
      <c r="C11" s="82">
        <f t="shared" si="1"/>
        <v>0.53819444444444442</v>
      </c>
      <c r="D11" s="169">
        <v>40</v>
      </c>
      <c r="E11" s="168" t="s">
        <v>176</v>
      </c>
      <c r="H11" t="s">
        <v>99</v>
      </c>
    </row>
    <row r="12" spans="1:10" x14ac:dyDescent="0.3">
      <c r="B12" s="82">
        <f t="shared" si="0"/>
        <v>0.4826388888888889</v>
      </c>
      <c r="C12" s="82">
        <f t="shared" si="1"/>
        <v>0.56597222222222221</v>
      </c>
      <c r="D12" s="58">
        <v>15</v>
      </c>
      <c r="E12" s="25" t="s">
        <v>84</v>
      </c>
      <c r="H12" t="s">
        <v>100</v>
      </c>
    </row>
    <row r="13" spans="1:10" hidden="1" x14ac:dyDescent="0.3">
      <c r="C13" s="68" t="s">
        <v>14</v>
      </c>
      <c r="D13" s="10">
        <f>SUM(D7:D12)</f>
        <v>110</v>
      </c>
    </row>
    <row r="15" spans="1:10" x14ac:dyDescent="0.3">
      <c r="C15" s="6"/>
      <c r="D15" s="4"/>
      <c r="E15" s="4"/>
    </row>
    <row r="16" spans="1:10" ht="25.8" x14ac:dyDescent="0.5">
      <c r="C16" s="87"/>
      <c r="D16" s="88" t="s">
        <v>126</v>
      </c>
      <c r="E16" s="4"/>
    </row>
    <row r="17" spans="1:8" ht="18" x14ac:dyDescent="0.35">
      <c r="B17" s="151"/>
    </row>
    <row r="18" spans="1:8" x14ac:dyDescent="0.3">
      <c r="B18" s="51"/>
    </row>
    <row r="21" spans="1:8" x14ac:dyDescent="0.3">
      <c r="B21" s="174">
        <v>1</v>
      </c>
      <c r="C21" s="174"/>
      <c r="E21" s="2" t="s">
        <v>86</v>
      </c>
      <c r="F21" s="6"/>
      <c r="G21" s="6"/>
    </row>
    <row r="22" spans="1:8" x14ac:dyDescent="0.3">
      <c r="B22" s="174"/>
      <c r="C22" s="174"/>
      <c r="E22" s="8" t="s">
        <v>87</v>
      </c>
      <c r="F22" s="6"/>
      <c r="G22" s="6"/>
    </row>
    <row r="23" spans="1:8" ht="14.4" customHeight="1" x14ac:dyDescent="0.3">
      <c r="B23" s="174"/>
      <c r="C23" s="174"/>
      <c r="D23" s="69"/>
      <c r="E23" s="24" t="s">
        <v>2</v>
      </c>
    </row>
    <row r="24" spans="1:8" ht="14.4" customHeight="1" x14ac:dyDescent="0.3">
      <c r="A24" t="s">
        <v>112</v>
      </c>
    </row>
    <row r="25" spans="1:8" ht="14.4" customHeight="1" x14ac:dyDescent="0.3">
      <c r="A25" t="s">
        <v>113</v>
      </c>
      <c r="E25" s="10" t="s">
        <v>3</v>
      </c>
      <c r="H25" t="s">
        <v>98</v>
      </c>
    </row>
    <row r="26" spans="1:8" x14ac:dyDescent="0.3">
      <c r="B26" s="175" t="s">
        <v>4</v>
      </c>
      <c r="C26" s="175"/>
      <c r="D26" s="53" t="s">
        <v>5</v>
      </c>
      <c r="E26" s="13" t="s">
        <v>6</v>
      </c>
    </row>
    <row r="27" spans="1:8" x14ac:dyDescent="0.3">
      <c r="B27" s="59">
        <v>0.41666666666666669</v>
      </c>
      <c r="C27" s="59">
        <v>0.5</v>
      </c>
      <c r="D27" s="1">
        <v>5</v>
      </c>
      <c r="E27" s="54" t="s">
        <v>7</v>
      </c>
      <c r="H27" t="s">
        <v>100</v>
      </c>
    </row>
    <row r="28" spans="1:8" x14ac:dyDescent="0.3">
      <c r="B28" s="59">
        <f>B27+TIME(0,$D27,0)</f>
        <v>0.4201388888888889</v>
      </c>
      <c r="C28" s="59">
        <f>C27+TIME(0,$D27,0)</f>
        <v>0.50347222222222221</v>
      </c>
      <c r="D28" s="1">
        <v>5</v>
      </c>
      <c r="E28" s="54" t="s">
        <v>72</v>
      </c>
      <c r="H28" t="s">
        <v>100</v>
      </c>
    </row>
    <row r="29" spans="1:8" x14ac:dyDescent="0.3">
      <c r="B29" s="59">
        <f t="shared" ref="B29" si="2">B28+TIME(0,D28,0)</f>
        <v>0.4236111111111111</v>
      </c>
      <c r="C29" s="59">
        <f t="shared" ref="C29:C34" si="3">C28+TIME(0,$D28,0)</f>
        <v>0.50694444444444442</v>
      </c>
      <c r="D29" s="1">
        <v>15</v>
      </c>
      <c r="E29" s="54" t="s">
        <v>71</v>
      </c>
      <c r="H29" t="s">
        <v>100</v>
      </c>
    </row>
    <row r="30" spans="1:8" x14ac:dyDescent="0.3">
      <c r="B30" s="59">
        <f t="shared" ref="B30" si="4">B29+TIME(0,D29,0)</f>
        <v>0.43402777777777779</v>
      </c>
      <c r="C30" s="59">
        <f t="shared" si="3"/>
        <v>0.51736111111111105</v>
      </c>
      <c r="D30" s="1">
        <v>5</v>
      </c>
      <c r="E30" s="54" t="s">
        <v>120</v>
      </c>
      <c r="H30" t="s">
        <v>99</v>
      </c>
    </row>
    <row r="31" spans="1:8" x14ac:dyDescent="0.3">
      <c r="B31" s="62"/>
      <c r="C31" s="62"/>
      <c r="D31" s="10"/>
      <c r="E31" s="45"/>
    </row>
    <row r="32" spans="1:8" x14ac:dyDescent="0.3">
      <c r="D32" s="10"/>
      <c r="E32" s="46" t="s">
        <v>9</v>
      </c>
    </row>
    <row r="33" spans="2:10" x14ac:dyDescent="0.3">
      <c r="B33" s="59">
        <f>B30+TIME(0,D30,0)</f>
        <v>0.4375</v>
      </c>
      <c r="C33" s="59">
        <f>C30+TIME(0,$D30,0)</f>
        <v>0.52083333333333326</v>
      </c>
      <c r="D33" s="107">
        <v>5</v>
      </c>
      <c r="E33" s="47" t="s">
        <v>117</v>
      </c>
      <c r="H33" t="s">
        <v>99</v>
      </c>
    </row>
    <row r="34" spans="2:10" x14ac:dyDescent="0.3">
      <c r="B34" s="59">
        <f t="shared" ref="B34" si="5">B33+TIME(0,D33,0)</f>
        <v>0.44097222222222221</v>
      </c>
      <c r="C34" s="59">
        <f t="shared" si="3"/>
        <v>0.52430555555555547</v>
      </c>
      <c r="D34" s="1">
        <v>20</v>
      </c>
      <c r="E34" s="47" t="s">
        <v>118</v>
      </c>
      <c r="H34" t="s">
        <v>99</v>
      </c>
    </row>
    <row r="35" spans="2:10" x14ac:dyDescent="0.3">
      <c r="B35" s="62"/>
      <c r="C35" s="62"/>
      <c r="D35" s="10"/>
      <c r="E35" s="45"/>
      <c r="I35" t="s">
        <v>101</v>
      </c>
      <c r="J35">
        <f ca="1">SUMIF(H$27:H$45,"=p",D$27:D$44)</f>
        <v>45</v>
      </c>
    </row>
    <row r="36" spans="2:10" x14ac:dyDescent="0.3">
      <c r="B36" s="62"/>
      <c r="C36" s="62"/>
      <c r="D36" s="10"/>
      <c r="E36" s="4" t="s">
        <v>11</v>
      </c>
      <c r="I36" t="s">
        <v>99</v>
      </c>
      <c r="J36">
        <f>SUMIF(H$27:H$45,"=T",D$27:D$45)</f>
        <v>30</v>
      </c>
    </row>
    <row r="37" spans="2:10" s="79" customFormat="1" ht="14.4" customHeight="1" x14ac:dyDescent="0.3">
      <c r="B37" s="82">
        <f>B34+TIME(0,D34,0)</f>
        <v>0.4548611111111111</v>
      </c>
      <c r="C37" s="82">
        <f>C34+TIME(0,$D34,0)</f>
        <v>0.53819444444444431</v>
      </c>
      <c r="D37" s="108">
        <v>5</v>
      </c>
      <c r="E37" s="109" t="s">
        <v>119</v>
      </c>
      <c r="H37" s="79" t="s">
        <v>101</v>
      </c>
      <c r="I37" s="79" t="s">
        <v>100</v>
      </c>
      <c r="J37" s="79">
        <f>SUMIF(H$27:H$44,"=A",D$27:D$44)</f>
        <v>35</v>
      </c>
    </row>
    <row r="38" spans="2:10" s="79" customFormat="1" ht="14.4" customHeight="1" x14ac:dyDescent="0.3">
      <c r="B38" s="123"/>
      <c r="C38" s="123"/>
      <c r="D38" s="124"/>
      <c r="E38" s="124"/>
    </row>
    <row r="39" spans="2:10" s="79" customFormat="1" ht="14.4" customHeight="1" x14ac:dyDescent="0.3">
      <c r="B39" s="125"/>
      <c r="C39" s="125"/>
      <c r="D39" s="98"/>
      <c r="E39" s="98" t="s">
        <v>9</v>
      </c>
    </row>
    <row r="40" spans="2:10" s="79" customFormat="1" ht="44.4" customHeight="1" x14ac:dyDescent="0.3">
      <c r="B40" s="112">
        <f>B37+TIME(0,$D37,0)</f>
        <v>0.45833333333333331</v>
      </c>
      <c r="C40" s="112">
        <f>C37+TIME(0,$D37,0)</f>
        <v>0.54166666666666652</v>
      </c>
      <c r="D40" s="106">
        <v>40</v>
      </c>
      <c r="E40" s="105" t="s">
        <v>121</v>
      </c>
      <c r="H40" s="79" t="s">
        <v>101</v>
      </c>
    </row>
    <row r="41" spans="2:10" x14ac:dyDescent="0.3">
      <c r="B41" s="62"/>
      <c r="C41" s="64"/>
      <c r="D41" s="11"/>
      <c r="E41" s="4"/>
    </row>
    <row r="42" spans="2:10" x14ac:dyDescent="0.3">
      <c r="B42" s="62"/>
      <c r="C42" s="65"/>
      <c r="D42" s="14"/>
      <c r="E42" s="110" t="s">
        <v>11</v>
      </c>
    </row>
    <row r="43" spans="2:10" x14ac:dyDescent="0.3">
      <c r="B43" s="63">
        <f>B40+TIME(0,$D40,0)</f>
        <v>0.4861111111111111</v>
      </c>
      <c r="C43" s="63">
        <f>C40+TIME(0,$D40,0)</f>
        <v>0.56944444444444431</v>
      </c>
      <c r="D43" s="58">
        <v>5</v>
      </c>
      <c r="E43" s="40" t="s">
        <v>13</v>
      </c>
      <c r="H43" t="s">
        <v>100</v>
      </c>
    </row>
    <row r="44" spans="2:10" x14ac:dyDescent="0.3">
      <c r="B44" s="63">
        <f>B43+TIME(0,$D43,0)</f>
        <v>0.48958333333333331</v>
      </c>
      <c r="C44" s="57">
        <f>C43+TIME(0,$D43,0)</f>
        <v>0.57291666666666652</v>
      </c>
      <c r="D44" s="1">
        <v>5</v>
      </c>
      <c r="E44" s="54" t="s">
        <v>84</v>
      </c>
      <c r="H44" t="s">
        <v>100</v>
      </c>
    </row>
    <row r="45" spans="2:10" hidden="1" x14ac:dyDescent="0.3">
      <c r="C45" s="68" t="s">
        <v>14</v>
      </c>
      <c r="D45" s="10">
        <f>SUM(D27:D44)</f>
        <v>110</v>
      </c>
    </row>
    <row r="47" spans="2:10" x14ac:dyDescent="0.3">
      <c r="C47" s="6"/>
      <c r="D47" s="176" t="s">
        <v>88</v>
      </c>
      <c r="E47" s="176"/>
    </row>
    <row r="48" spans="2:10" x14ac:dyDescent="0.3">
      <c r="C48" s="6"/>
      <c r="D48" s="4"/>
      <c r="E48" s="4"/>
    </row>
    <row r="49" spans="1:19" ht="15" customHeight="1" x14ac:dyDescent="0.5">
      <c r="C49" s="87"/>
      <c r="D49" s="88" t="s">
        <v>122</v>
      </c>
      <c r="E49" s="4"/>
    </row>
    <row r="51" spans="1:19" s="86" customFormat="1" x14ac:dyDescent="0.3">
      <c r="B51" s="14"/>
      <c r="C51" s="14"/>
      <c r="I51"/>
      <c r="J51"/>
      <c r="K51" s="102" t="s">
        <v>85</v>
      </c>
      <c r="L51"/>
      <c r="M51"/>
      <c r="N51"/>
      <c r="O51"/>
      <c r="P51"/>
      <c r="Q51"/>
      <c r="R51"/>
      <c r="S51"/>
    </row>
    <row r="52" spans="1:19" x14ac:dyDescent="0.3">
      <c r="A52" s="85" t="s">
        <v>54</v>
      </c>
      <c r="K52" s="101">
        <v>0.41666666666666669</v>
      </c>
      <c r="L52" s="100">
        <v>10</v>
      </c>
    </row>
    <row r="53" spans="1:19" x14ac:dyDescent="0.3">
      <c r="A53" t="s">
        <v>55</v>
      </c>
      <c r="K53" s="67">
        <f>K52+TIME(0,L52,0)</f>
        <v>0.4236111111111111</v>
      </c>
    </row>
    <row r="54" spans="1:19" x14ac:dyDescent="0.3">
      <c r="A54" t="s">
        <v>56</v>
      </c>
    </row>
    <row r="55" spans="1:19" s="86" customFormat="1" x14ac:dyDescent="0.3">
      <c r="B55" s="14"/>
      <c r="C55" s="14"/>
    </row>
    <row r="56" spans="1:19" x14ac:dyDescent="0.3">
      <c r="A56" t="s">
        <v>116</v>
      </c>
    </row>
    <row r="57" spans="1:19" x14ac:dyDescent="0.3">
      <c r="B57" s="174">
        <v>1</v>
      </c>
      <c r="C57" s="174"/>
      <c r="E57" s="2" t="s">
        <v>86</v>
      </c>
      <c r="F57" s="6"/>
      <c r="G57" s="6"/>
    </row>
    <row r="58" spans="1:19" x14ac:dyDescent="0.3">
      <c r="B58" s="174"/>
      <c r="C58" s="174"/>
      <c r="E58" s="8" t="s">
        <v>87</v>
      </c>
      <c r="F58" s="6"/>
      <c r="G58" s="6"/>
    </row>
    <row r="59" spans="1:19" ht="14.4" customHeight="1" x14ac:dyDescent="0.3">
      <c r="B59" s="174"/>
      <c r="C59" s="174"/>
      <c r="D59" s="69"/>
      <c r="E59" s="24" t="s">
        <v>2</v>
      </c>
    </row>
    <row r="60" spans="1:19" ht="14.4" customHeight="1" x14ac:dyDescent="0.3">
      <c r="A60" t="s">
        <v>112</v>
      </c>
    </row>
    <row r="61" spans="1:19" ht="14.4" customHeight="1" x14ac:dyDescent="0.3">
      <c r="A61" t="s">
        <v>113</v>
      </c>
      <c r="E61" s="10" t="s">
        <v>3</v>
      </c>
      <c r="H61" t="s">
        <v>98</v>
      </c>
    </row>
    <row r="62" spans="1:19" x14ac:dyDescent="0.3">
      <c r="B62" s="175" t="s">
        <v>4</v>
      </c>
      <c r="C62" s="175"/>
      <c r="D62" s="53" t="s">
        <v>5</v>
      </c>
      <c r="E62" s="13" t="s">
        <v>6</v>
      </c>
    </row>
    <row r="63" spans="1:19" x14ac:dyDescent="0.3">
      <c r="B63" s="59">
        <v>0.41666666666666669</v>
      </c>
      <c r="C63" s="59">
        <v>0.5</v>
      </c>
      <c r="D63" s="1">
        <v>10</v>
      </c>
      <c r="E63" s="54" t="s">
        <v>7</v>
      </c>
      <c r="H63" t="s">
        <v>99</v>
      </c>
    </row>
    <row r="64" spans="1:19" x14ac:dyDescent="0.3">
      <c r="B64" s="59">
        <f>B63+TIME(0,$D63,0)</f>
        <v>0.4236111111111111</v>
      </c>
      <c r="C64" s="59">
        <f>C63+TIME(0,$D63,0)</f>
        <v>0.50694444444444442</v>
      </c>
      <c r="D64" s="1">
        <v>10</v>
      </c>
      <c r="E64" s="54" t="s">
        <v>72</v>
      </c>
      <c r="H64" t="s">
        <v>100</v>
      </c>
    </row>
    <row r="65" spans="2:12" x14ac:dyDescent="0.3">
      <c r="B65" s="59">
        <f t="shared" ref="B65:B66" si="6">B64+TIME(0,D64,0)</f>
        <v>0.43055555555555552</v>
      </c>
      <c r="C65" s="59">
        <f t="shared" ref="C65:C66" si="7">C64+TIME(0,$D64,0)</f>
        <v>0.51388888888888884</v>
      </c>
      <c r="D65" s="1">
        <v>15</v>
      </c>
      <c r="E65" s="54" t="s">
        <v>71</v>
      </c>
      <c r="H65" t="s">
        <v>100</v>
      </c>
    </row>
    <row r="66" spans="2:12" x14ac:dyDescent="0.3">
      <c r="B66" s="59">
        <f t="shared" si="6"/>
        <v>0.44097222222222221</v>
      </c>
      <c r="C66" s="59">
        <f t="shared" si="7"/>
        <v>0.52430555555555547</v>
      </c>
      <c r="D66" s="43">
        <v>5</v>
      </c>
      <c r="E66" s="42" t="s">
        <v>92</v>
      </c>
      <c r="H66" t="s">
        <v>99</v>
      </c>
      <c r="L66" s="60"/>
    </row>
    <row r="67" spans="2:12" x14ac:dyDescent="0.3">
      <c r="B67" s="62"/>
      <c r="C67" s="62"/>
      <c r="D67" s="10"/>
      <c r="E67" s="45"/>
      <c r="I67" t="s">
        <v>101</v>
      </c>
      <c r="J67">
        <f>SUMIF(H$63:H$75,"=p",D$63:D$75)</f>
        <v>50</v>
      </c>
    </row>
    <row r="68" spans="2:12" x14ac:dyDescent="0.3">
      <c r="B68" s="62"/>
      <c r="C68" s="62"/>
      <c r="D68" s="10"/>
      <c r="E68" s="46" t="s">
        <v>9</v>
      </c>
      <c r="I68" t="s">
        <v>99</v>
      </c>
      <c r="J68">
        <f>SUMIF(H$63:H$75,"=T",D$63:D$75)</f>
        <v>15</v>
      </c>
    </row>
    <row r="69" spans="2:12" x14ac:dyDescent="0.3">
      <c r="B69" s="63">
        <f>B66+TIME(0,$D66,0)</f>
        <v>0.44444444444444442</v>
      </c>
      <c r="C69" s="63">
        <f>C66+TIME(0,$D66,0)</f>
        <v>0.52777777777777768</v>
      </c>
      <c r="D69" s="44">
        <v>30</v>
      </c>
      <c r="E69" s="47" t="s">
        <v>93</v>
      </c>
      <c r="H69" t="s">
        <v>101</v>
      </c>
      <c r="I69" t="s">
        <v>100</v>
      </c>
      <c r="J69">
        <f>SUMIF(H$63:H$75,"=A",D$63:D$75)</f>
        <v>45</v>
      </c>
    </row>
    <row r="70" spans="2:12" x14ac:dyDescent="0.3">
      <c r="B70" s="63">
        <f>B69+TIME(0,$D69,0)</f>
        <v>0.46527777777777773</v>
      </c>
      <c r="C70" s="63">
        <f>C69+TIME(0,$D69,0)</f>
        <v>0.54861111111111105</v>
      </c>
      <c r="D70" s="1">
        <v>20</v>
      </c>
      <c r="E70" s="47" t="s">
        <v>57</v>
      </c>
      <c r="H70" t="s">
        <v>101</v>
      </c>
    </row>
    <row r="71" spans="2:12" x14ac:dyDescent="0.3">
      <c r="B71" s="62"/>
      <c r="C71" s="64"/>
      <c r="D71" s="11"/>
      <c r="E71" s="4"/>
    </row>
    <row r="72" spans="2:12" x14ac:dyDescent="0.3">
      <c r="B72" s="62"/>
      <c r="C72" s="65"/>
      <c r="D72" s="14"/>
      <c r="E72" s="4" t="s">
        <v>11</v>
      </c>
    </row>
    <row r="73" spans="2:12" x14ac:dyDescent="0.3">
      <c r="B73" s="63">
        <f>B70+TIME(0,$D70,0)</f>
        <v>0.47916666666666663</v>
      </c>
      <c r="C73" s="63">
        <f>C70+TIME(0,$D70,0)</f>
        <v>0.56249999999999989</v>
      </c>
      <c r="D73" s="58">
        <v>10</v>
      </c>
      <c r="E73" s="39" t="s">
        <v>12</v>
      </c>
      <c r="H73" t="s">
        <v>100</v>
      </c>
    </row>
    <row r="74" spans="2:12" x14ac:dyDescent="0.3">
      <c r="B74" s="63">
        <f>B73+TIME(0,$D73,0)</f>
        <v>0.48611111111111105</v>
      </c>
      <c r="C74" s="63">
        <f>C73+TIME(0,$D73,0)</f>
        <v>0.56944444444444431</v>
      </c>
      <c r="D74" s="1">
        <v>5</v>
      </c>
      <c r="E74" s="40" t="s">
        <v>13</v>
      </c>
      <c r="H74" t="s">
        <v>100</v>
      </c>
    </row>
    <row r="75" spans="2:12" x14ac:dyDescent="0.3">
      <c r="B75" s="63">
        <f>B74+TIME(0,$D74,0)</f>
        <v>0.48958333333333326</v>
      </c>
      <c r="C75" s="63">
        <f>C74+TIME(0,$D74,0)</f>
        <v>0.57291666666666652</v>
      </c>
      <c r="D75" s="1">
        <v>5</v>
      </c>
      <c r="E75" s="54" t="s">
        <v>84</v>
      </c>
      <c r="H75" t="s">
        <v>100</v>
      </c>
    </row>
    <row r="76" spans="2:12" hidden="1" x14ac:dyDescent="0.3">
      <c r="C76" s="68" t="s">
        <v>14</v>
      </c>
      <c r="D76" s="10">
        <f>SUM(D63:D75)</f>
        <v>110</v>
      </c>
    </row>
    <row r="78" spans="2:12" x14ac:dyDescent="0.3">
      <c r="C78" s="6"/>
      <c r="D78" s="176" t="s">
        <v>88</v>
      </c>
      <c r="E78" s="176"/>
    </row>
    <row r="79" spans="2:12" x14ac:dyDescent="0.3">
      <c r="C79" s="6"/>
      <c r="D79" s="4"/>
      <c r="E79" s="4"/>
    </row>
    <row r="80" spans="2:12" ht="15" customHeight="1" x14ac:dyDescent="0.5">
      <c r="C80" s="87"/>
      <c r="D80" s="88" t="s">
        <v>66</v>
      </c>
      <c r="E80" s="4"/>
    </row>
    <row r="81" spans="1:6" s="86" customFormat="1" x14ac:dyDescent="0.3">
      <c r="B81" s="14"/>
      <c r="C81" s="14"/>
    </row>
    <row r="82" spans="1:6" x14ac:dyDescent="0.3">
      <c r="A82" t="s">
        <v>73</v>
      </c>
    </row>
    <row r="84" spans="1:6" ht="14.4" customHeight="1" x14ac:dyDescent="0.3"/>
    <row r="85" spans="1:6" ht="14.4" customHeight="1" x14ac:dyDescent="0.3">
      <c r="B85" s="174">
        <v>1</v>
      </c>
      <c r="C85" s="174"/>
      <c r="E85" s="2" t="s">
        <v>0</v>
      </c>
      <c r="F85" s="6"/>
    </row>
    <row r="86" spans="1:6" ht="14.4" customHeight="1" x14ac:dyDescent="0.3">
      <c r="B86" s="174"/>
      <c r="C86" s="174"/>
      <c r="E86" s="8" t="s">
        <v>1</v>
      </c>
      <c r="F86" s="6"/>
    </row>
    <row r="87" spans="1:6" x14ac:dyDescent="0.3">
      <c r="B87" s="174"/>
      <c r="C87" s="174"/>
      <c r="D87" s="69"/>
      <c r="E87" s="24" t="s">
        <v>2</v>
      </c>
    </row>
    <row r="89" spans="1:6" x14ac:dyDescent="0.3">
      <c r="E89" s="10" t="s">
        <v>3</v>
      </c>
    </row>
    <row r="90" spans="1:6" x14ac:dyDescent="0.3">
      <c r="B90" s="175" t="s">
        <v>4</v>
      </c>
      <c r="C90" s="175"/>
      <c r="D90" s="53" t="s">
        <v>5</v>
      </c>
      <c r="E90" s="13" t="s">
        <v>6</v>
      </c>
    </row>
    <row r="91" spans="1:6" x14ac:dyDescent="0.3">
      <c r="B91" s="59">
        <v>0.41666666666666669</v>
      </c>
      <c r="C91" s="59">
        <v>0.5</v>
      </c>
      <c r="D91" s="1">
        <v>10</v>
      </c>
      <c r="E91" s="54" t="s">
        <v>7</v>
      </c>
    </row>
    <row r="92" spans="1:6" x14ac:dyDescent="0.3">
      <c r="B92" s="59">
        <v>0.43055555555555558</v>
      </c>
      <c r="C92" s="59">
        <v>0.52083333333333337</v>
      </c>
      <c r="D92" s="1">
        <v>20</v>
      </c>
      <c r="E92" s="54" t="s">
        <v>77</v>
      </c>
    </row>
    <row r="93" spans="1:6" x14ac:dyDescent="0.3">
      <c r="B93" s="59">
        <v>0.4375</v>
      </c>
      <c r="C93" s="59">
        <v>0.52777777777777779</v>
      </c>
      <c r="D93" s="1">
        <v>10</v>
      </c>
      <c r="E93" s="54" t="s">
        <v>78</v>
      </c>
    </row>
    <row r="94" spans="1:6" x14ac:dyDescent="0.3">
      <c r="B94" s="59">
        <v>0.4513888888888889</v>
      </c>
      <c r="C94" s="61">
        <v>4.1666666666666664E-2</v>
      </c>
      <c r="D94" s="43">
        <v>5</v>
      </c>
      <c r="E94" s="42" t="s">
        <v>8</v>
      </c>
    </row>
    <row r="95" spans="1:6" x14ac:dyDescent="0.3">
      <c r="B95" s="62"/>
      <c r="C95" s="62"/>
      <c r="D95" s="10"/>
      <c r="E95" s="45"/>
    </row>
    <row r="96" spans="1:6" x14ac:dyDescent="0.3">
      <c r="B96" s="62"/>
      <c r="C96" s="62"/>
      <c r="D96" s="10"/>
      <c r="E96" s="46" t="s">
        <v>9</v>
      </c>
    </row>
    <row r="97" spans="2:5" x14ac:dyDescent="0.3">
      <c r="B97" s="63">
        <v>0.4548611111111111</v>
      </c>
      <c r="C97" s="63">
        <v>4.5138888888888888E-2</v>
      </c>
      <c r="D97" s="44">
        <v>30</v>
      </c>
      <c r="E97" s="47" t="s">
        <v>10</v>
      </c>
    </row>
    <row r="98" spans="2:5" x14ac:dyDescent="0.3">
      <c r="B98" s="63">
        <v>0.47569444444444442</v>
      </c>
      <c r="C98" s="59">
        <v>6.5972222222222224E-2</v>
      </c>
      <c r="D98" s="1">
        <v>20</v>
      </c>
      <c r="E98" s="47" t="s">
        <v>57</v>
      </c>
    </row>
    <row r="99" spans="2:5" x14ac:dyDescent="0.3">
      <c r="B99" s="62"/>
      <c r="C99" s="64"/>
      <c r="D99" s="11"/>
      <c r="E99" s="4"/>
    </row>
    <row r="100" spans="2:5" x14ac:dyDescent="0.3">
      <c r="B100" s="62"/>
      <c r="C100" s="65"/>
      <c r="D100" s="14"/>
      <c r="E100" s="4" t="s">
        <v>11</v>
      </c>
    </row>
    <row r="101" spans="2:5" x14ac:dyDescent="0.3">
      <c r="B101" s="63">
        <v>0.48958333333333331</v>
      </c>
      <c r="C101" s="59">
        <v>7.9861111111111105E-2</v>
      </c>
      <c r="D101" s="58">
        <v>10</v>
      </c>
      <c r="E101" s="39" t="s">
        <v>12</v>
      </c>
    </row>
    <row r="102" spans="2:5" x14ac:dyDescent="0.3">
      <c r="B102" s="63">
        <v>0.49652777777777773</v>
      </c>
      <c r="C102" s="59">
        <v>8.6805555555555566E-2</v>
      </c>
      <c r="D102" s="1">
        <v>5</v>
      </c>
      <c r="E102" s="40" t="s">
        <v>13</v>
      </c>
    </row>
    <row r="103" spans="2:5" x14ac:dyDescent="0.3">
      <c r="C103" s="68" t="s">
        <v>14</v>
      </c>
      <c r="D103" s="10">
        <f>SUM(D91:D102)</f>
        <v>110</v>
      </c>
    </row>
    <row r="105" spans="2:5" x14ac:dyDescent="0.3">
      <c r="C105" s="6"/>
      <c r="D105" s="176" t="s">
        <v>24</v>
      </c>
      <c r="E105" s="176"/>
    </row>
    <row r="106" spans="2:5" x14ac:dyDescent="0.3">
      <c r="C106" s="6"/>
      <c r="D106" s="4"/>
      <c r="E106" s="4"/>
    </row>
    <row r="107" spans="2:5" ht="25.8" x14ac:dyDescent="0.5">
      <c r="C107" s="87"/>
      <c r="D107" s="88" t="s">
        <v>66</v>
      </c>
      <c r="E107" s="4"/>
    </row>
  </sheetData>
  <mergeCells count="11">
    <mergeCell ref="B2:C4"/>
    <mergeCell ref="B6:C6"/>
    <mergeCell ref="D105:E105"/>
    <mergeCell ref="D78:E78"/>
    <mergeCell ref="B62:C62"/>
    <mergeCell ref="D47:E47"/>
    <mergeCell ref="B21:C23"/>
    <mergeCell ref="B26:C26"/>
    <mergeCell ref="B57:C59"/>
    <mergeCell ref="B85:C87"/>
    <mergeCell ref="B90:C9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E44C-BB15-4232-B58D-B1B78A66CD32}">
  <sheetPr>
    <pageSetUpPr fitToPage="1"/>
  </sheetPr>
  <dimension ref="A1:U65"/>
  <sheetViews>
    <sheetView showGridLines="0" zoomScaleNormal="100" workbookViewId="0">
      <selection activeCell="E16" sqref="E16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144</v>
      </c>
      <c r="G1"/>
      <c r="H1"/>
    </row>
    <row r="2" spans="1:14" x14ac:dyDescent="0.3">
      <c r="B2" s="174">
        <v>10</v>
      </c>
      <c r="C2" s="174"/>
      <c r="E2" s="129" t="s">
        <v>136</v>
      </c>
      <c r="F2" s="6"/>
      <c r="G2" s="6"/>
      <c r="H2"/>
    </row>
    <row r="3" spans="1:14" x14ac:dyDescent="0.3">
      <c r="B3" s="174"/>
      <c r="C3" s="174"/>
      <c r="E3" s="130" t="s">
        <v>129</v>
      </c>
      <c r="F3" s="6"/>
      <c r="G3" s="6"/>
      <c r="H3"/>
    </row>
    <row r="4" spans="1:14" x14ac:dyDescent="0.3">
      <c r="B4" s="174"/>
      <c r="C4" s="174"/>
      <c r="D4" s="69"/>
      <c r="E4" s="69"/>
      <c r="F4" s="83"/>
      <c r="G4" s="83"/>
      <c r="H4"/>
    </row>
    <row r="5" spans="1:14" x14ac:dyDescent="0.3">
      <c r="G5" s="4"/>
      <c r="H5" s="4"/>
      <c r="I5" s="6"/>
      <c r="J5" s="6"/>
    </row>
    <row r="6" spans="1:14" x14ac:dyDescent="0.3">
      <c r="B6" s="175" t="s">
        <v>4</v>
      </c>
      <c r="C6" s="175"/>
      <c r="D6" s="53" t="s">
        <v>5</v>
      </c>
      <c r="E6" s="13" t="s">
        <v>6</v>
      </c>
      <c r="F6" s="157"/>
      <c r="G6" s="252"/>
      <c r="H6" s="252"/>
      <c r="I6" s="160"/>
      <c r="J6" s="160"/>
      <c r="L6" t="s">
        <v>98</v>
      </c>
    </row>
    <row r="7" spans="1:14" x14ac:dyDescent="0.3">
      <c r="C7" s="11"/>
      <c r="D7" s="11"/>
      <c r="E7" s="7"/>
      <c r="F7" s="4"/>
      <c r="G7" s="4"/>
      <c r="H7" s="4"/>
      <c r="I7" s="4"/>
      <c r="J7" s="4"/>
    </row>
    <row r="8" spans="1:14" x14ac:dyDescent="0.3">
      <c r="B8" s="149">
        <v>0.41666666666666669</v>
      </c>
      <c r="C8" s="149">
        <v>0.5</v>
      </c>
      <c r="D8" s="1">
        <v>15</v>
      </c>
      <c r="E8" s="136" t="s">
        <v>150</v>
      </c>
      <c r="F8" s="6"/>
      <c r="G8" s="6"/>
      <c r="H8" s="6"/>
      <c r="I8" s="6"/>
      <c r="J8" s="6"/>
      <c r="L8" t="s">
        <v>99</v>
      </c>
    </row>
    <row r="9" spans="1:14" x14ac:dyDescent="0.3">
      <c r="B9" s="123"/>
      <c r="C9" s="123"/>
      <c r="D9" s="11"/>
      <c r="E9" s="11"/>
      <c r="F9" s="10"/>
      <c r="G9" s="4"/>
      <c r="H9" s="4"/>
      <c r="I9" s="4"/>
      <c r="J9" s="4"/>
    </row>
    <row r="10" spans="1:14" x14ac:dyDescent="0.3">
      <c r="B10" s="158"/>
      <c r="C10" s="158"/>
      <c r="D10" s="10"/>
      <c r="E10" s="78" t="s">
        <v>163</v>
      </c>
      <c r="F10" s="6"/>
      <c r="G10" s="6"/>
      <c r="H10" s="6"/>
      <c r="I10" s="6"/>
      <c r="J10" s="6"/>
    </row>
    <row r="11" spans="1:14" ht="29.4" customHeight="1" x14ac:dyDescent="0.3">
      <c r="B11" s="249"/>
      <c r="C11" s="164"/>
      <c r="D11" s="165">
        <v>45</v>
      </c>
      <c r="E11" s="133" t="s">
        <v>146</v>
      </c>
      <c r="F11" s="6"/>
      <c r="G11" s="173" t="s">
        <v>178</v>
      </c>
      <c r="H11" s="6"/>
      <c r="I11" s="6"/>
      <c r="J11" s="6"/>
      <c r="L11" t="s">
        <v>101</v>
      </c>
      <c r="M11" t="s">
        <v>99</v>
      </c>
      <c r="N11">
        <f>SUMIF(L$8:L$14,"=t",D$8:D$14)</f>
        <v>15</v>
      </c>
    </row>
    <row r="12" spans="1:14" x14ac:dyDescent="0.3">
      <c r="B12" s="249"/>
      <c r="C12" s="164"/>
      <c r="D12" s="165">
        <v>15</v>
      </c>
      <c r="E12" s="133" t="s">
        <v>83</v>
      </c>
      <c r="F12" s="80"/>
      <c r="G12" s="172" t="s">
        <v>179</v>
      </c>
      <c r="H12" s="159"/>
      <c r="I12" s="80"/>
      <c r="J12" s="80"/>
      <c r="L12" t="s">
        <v>101</v>
      </c>
      <c r="M12" t="s">
        <v>101</v>
      </c>
      <c r="N12">
        <f>SUMIF(L$8:L$14,"=p",D$8:D$14)</f>
        <v>110</v>
      </c>
    </row>
    <row r="13" spans="1:14" ht="28.2" customHeight="1" x14ac:dyDescent="0.3">
      <c r="B13" s="249"/>
      <c r="C13" s="164"/>
      <c r="D13" s="165">
        <v>30</v>
      </c>
      <c r="E13" s="133" t="s">
        <v>143</v>
      </c>
      <c r="F13" s="80"/>
      <c r="H13" s="159"/>
      <c r="I13" s="80"/>
      <c r="J13" s="80"/>
      <c r="L13" t="s">
        <v>101</v>
      </c>
      <c r="M13" t="s">
        <v>100</v>
      </c>
      <c r="N13">
        <f>SUMIF(L$8:L$14,"=a",D$8:D$14)</f>
        <v>0</v>
      </c>
    </row>
    <row r="14" spans="1:14" ht="14.4" customHeight="1" x14ac:dyDescent="0.3">
      <c r="B14" s="249"/>
      <c r="C14" s="164"/>
      <c r="D14" s="165">
        <v>20</v>
      </c>
      <c r="E14" s="133" t="s">
        <v>162</v>
      </c>
      <c r="I14" s="10"/>
      <c r="L14" t="s">
        <v>101</v>
      </c>
    </row>
    <row r="15" spans="1:14" ht="14.4" customHeight="1" x14ac:dyDescent="0.3">
      <c r="B15" s="249"/>
      <c r="C15" s="164"/>
      <c r="D15" s="165">
        <v>10</v>
      </c>
      <c r="E15" s="133" t="s">
        <v>181</v>
      </c>
      <c r="I15" s="10"/>
    </row>
    <row r="16" spans="1:14" ht="43.2" x14ac:dyDescent="0.3">
      <c r="B16" s="249"/>
      <c r="C16" s="167"/>
      <c r="D16" s="166" t="s">
        <v>164</v>
      </c>
      <c r="E16" s="132" t="s">
        <v>165</v>
      </c>
      <c r="L16" t="s">
        <v>101</v>
      </c>
    </row>
    <row r="17" spans="2:21" x14ac:dyDescent="0.3">
      <c r="D17" s="79"/>
      <c r="L17" s="6"/>
      <c r="M17" s="6"/>
      <c r="N17" s="6"/>
      <c r="O17" s="6"/>
      <c r="P17" s="6"/>
      <c r="Q17" s="6"/>
      <c r="R17" s="6"/>
      <c r="S17" s="6"/>
      <c r="T17" s="6"/>
    </row>
    <row r="18" spans="2:21" x14ac:dyDescent="0.3">
      <c r="G18"/>
      <c r="H18"/>
      <c r="L18" s="251"/>
      <c r="M18" s="251"/>
      <c r="N18" s="6"/>
      <c r="O18" s="4"/>
      <c r="P18" s="6"/>
      <c r="Q18" s="6"/>
      <c r="R18" s="6"/>
      <c r="S18" s="6"/>
      <c r="T18" s="6"/>
    </row>
    <row r="19" spans="2:21" x14ac:dyDescent="0.3">
      <c r="C19" s="68" t="s">
        <v>14</v>
      </c>
      <c r="D19" s="10">
        <f>SUM(D8:D16)</f>
        <v>135</v>
      </c>
      <c r="E19" s="80"/>
      <c r="L19" s="251"/>
      <c r="M19" s="251"/>
      <c r="N19" s="6"/>
      <c r="O19" s="4"/>
      <c r="P19" s="6"/>
      <c r="Q19" s="6"/>
      <c r="R19" s="6"/>
      <c r="S19" s="6"/>
      <c r="T19" s="6"/>
    </row>
    <row r="20" spans="2:21" x14ac:dyDescent="0.3">
      <c r="D20" s="3"/>
      <c r="E20" s="3"/>
      <c r="G20"/>
      <c r="H20"/>
      <c r="L20" s="251"/>
      <c r="M20" s="251"/>
      <c r="N20" s="83"/>
      <c r="O20" s="83"/>
      <c r="P20" s="80"/>
      <c r="Q20" s="80"/>
      <c r="R20" s="6"/>
      <c r="S20" s="6"/>
      <c r="T20" s="6"/>
    </row>
    <row r="21" spans="2:21" x14ac:dyDescent="0.3">
      <c r="D21" s="3"/>
      <c r="E21" s="3"/>
      <c r="G21"/>
      <c r="H21"/>
      <c r="L21" s="4"/>
      <c r="M21" s="4"/>
      <c r="N21" s="6"/>
      <c r="O21" s="6"/>
      <c r="P21" s="80"/>
      <c r="Q21" s="80"/>
      <c r="R21" s="4"/>
      <c r="S21" s="6"/>
      <c r="T21" s="6"/>
    </row>
    <row r="22" spans="2:21" x14ac:dyDescent="0.3">
      <c r="G22"/>
      <c r="H22"/>
      <c r="L22" s="252"/>
      <c r="M22" s="252"/>
      <c r="N22" s="160"/>
      <c r="O22" s="160"/>
      <c r="P22" s="80"/>
      <c r="Q22" s="80"/>
      <c r="R22" s="6"/>
      <c r="S22" s="6"/>
      <c r="T22" s="6"/>
    </row>
    <row r="23" spans="2:21" x14ac:dyDescent="0.3">
      <c r="G23"/>
      <c r="H23"/>
      <c r="L23" s="4"/>
      <c r="M23" s="4"/>
      <c r="N23" s="4"/>
      <c r="O23" s="4"/>
      <c r="P23" s="80"/>
      <c r="Q23" s="80"/>
      <c r="R23" s="6"/>
      <c r="S23" s="6"/>
      <c r="T23" s="6"/>
    </row>
    <row r="24" spans="2:21" x14ac:dyDescent="0.3">
      <c r="G24"/>
      <c r="H24"/>
      <c r="L24" s="161"/>
      <c r="M24" s="161"/>
      <c r="N24" s="4"/>
      <c r="O24" s="6"/>
      <c r="P24" s="80"/>
      <c r="Q24" s="80"/>
      <c r="R24" s="6"/>
      <c r="S24" s="6"/>
      <c r="T24" s="6"/>
      <c r="U24" t="s">
        <v>100</v>
      </c>
    </row>
    <row r="25" spans="2:21" x14ac:dyDescent="0.3">
      <c r="G25"/>
      <c r="H25"/>
      <c r="L25" s="159"/>
      <c r="M25" s="159"/>
      <c r="N25" s="4"/>
      <c r="O25" s="4"/>
      <c r="P25" s="80"/>
      <c r="Q25" s="80"/>
      <c r="R25" s="6"/>
      <c r="S25" s="6"/>
      <c r="T25" s="6"/>
    </row>
    <row r="26" spans="2:21" x14ac:dyDescent="0.3">
      <c r="L26" s="159"/>
      <c r="M26" s="159"/>
      <c r="N26" s="4"/>
      <c r="O26" s="160"/>
      <c r="P26" s="80"/>
      <c r="Q26" s="80"/>
      <c r="R26" s="6"/>
      <c r="S26" s="6"/>
      <c r="T26" s="6"/>
    </row>
    <row r="27" spans="2:21" x14ac:dyDescent="0.3">
      <c r="B27" s="174">
        <v>8</v>
      </c>
      <c r="C27" s="174"/>
      <c r="D27" s="2" t="s">
        <v>86</v>
      </c>
      <c r="E27" s="2"/>
      <c r="F27" s="6"/>
      <c r="G27" s="6"/>
      <c r="H27"/>
      <c r="L27" s="159"/>
      <c r="M27" s="159"/>
      <c r="N27" s="80"/>
      <c r="O27" s="80"/>
      <c r="P27" s="80"/>
      <c r="Q27" s="80"/>
      <c r="R27" s="6"/>
      <c r="S27" s="6"/>
      <c r="T27" s="6"/>
      <c r="U27" t="s">
        <v>101</v>
      </c>
    </row>
    <row r="28" spans="2:21" x14ac:dyDescent="0.3">
      <c r="B28" s="174"/>
      <c r="C28" s="174"/>
      <c r="D28" s="8" t="s">
        <v>87</v>
      </c>
      <c r="E28" s="8"/>
      <c r="F28" s="6"/>
      <c r="G28" s="6"/>
      <c r="H28"/>
      <c r="L28" s="159"/>
      <c r="M28" s="159"/>
      <c r="N28" s="80"/>
      <c r="O28" s="80"/>
      <c r="P28" s="80"/>
      <c r="Q28" s="6"/>
      <c r="R28" s="6"/>
      <c r="S28" s="6"/>
      <c r="T28" s="6"/>
      <c r="U28" t="s">
        <v>101</v>
      </c>
    </row>
    <row r="29" spans="2:21" x14ac:dyDescent="0.3">
      <c r="B29" s="174"/>
      <c r="C29" s="174"/>
      <c r="D29" s="24" t="s">
        <v>2</v>
      </c>
      <c r="E29" s="24"/>
      <c r="F29" s="83"/>
      <c r="G29" s="83"/>
      <c r="H29"/>
      <c r="L29" s="159"/>
      <c r="M29" s="159"/>
      <c r="N29" s="80"/>
      <c r="O29" s="80"/>
      <c r="P29" s="80"/>
      <c r="Q29" s="6"/>
      <c r="R29" s="6"/>
      <c r="S29" s="6"/>
      <c r="T29" s="6"/>
      <c r="U29" t="s">
        <v>101</v>
      </c>
    </row>
    <row r="30" spans="2:21" x14ac:dyDescent="0.3">
      <c r="L30" s="159"/>
      <c r="M30" s="159"/>
      <c r="N30" s="80"/>
      <c r="O30" s="80"/>
      <c r="P30" s="80"/>
      <c r="Q30" s="6"/>
      <c r="R30" s="6"/>
      <c r="S30" s="6"/>
      <c r="T30" s="6"/>
      <c r="U30" t="s">
        <v>101</v>
      </c>
    </row>
    <row r="31" spans="2:21" x14ac:dyDescent="0.3">
      <c r="B31" s="175" t="s">
        <v>4</v>
      </c>
      <c r="C31" s="175"/>
      <c r="D31" s="53" t="s">
        <v>5</v>
      </c>
      <c r="E31" s="13" t="s">
        <v>6</v>
      </c>
      <c r="F31" s="12"/>
      <c r="G31" s="245" t="s">
        <v>4</v>
      </c>
      <c r="H31" s="246"/>
      <c r="I31" s="53" t="s">
        <v>5</v>
      </c>
      <c r="J31" s="13" t="s">
        <v>6</v>
      </c>
      <c r="L31" s="162"/>
      <c r="M31" s="162"/>
      <c r="N31" s="80"/>
      <c r="O31" s="4"/>
      <c r="P31" s="80"/>
      <c r="Q31" s="6"/>
      <c r="R31" s="6"/>
      <c r="S31" s="6"/>
      <c r="T31" s="6"/>
      <c r="U31" t="s">
        <v>99</v>
      </c>
    </row>
    <row r="32" spans="2:21" x14ac:dyDescent="0.3">
      <c r="C32" s="11"/>
      <c r="D32" s="11"/>
      <c r="E32" s="7"/>
      <c r="F32" s="4"/>
      <c r="G32" s="7"/>
      <c r="H32" s="7"/>
      <c r="I32" s="7"/>
      <c r="J32" s="7"/>
      <c r="L32" s="162"/>
      <c r="M32" s="162"/>
      <c r="N32" s="80"/>
      <c r="O32" s="80"/>
      <c r="P32" s="4"/>
      <c r="Q32" s="162"/>
      <c r="R32" s="162"/>
      <c r="S32" s="80"/>
      <c r="T32" s="80"/>
      <c r="U32" t="s">
        <v>101</v>
      </c>
    </row>
    <row r="33" spans="1:20" x14ac:dyDescent="0.3">
      <c r="B33" s="253" t="s">
        <v>43</v>
      </c>
      <c r="C33" s="254"/>
      <c r="D33" s="254"/>
      <c r="E33" s="255"/>
      <c r="F33" s="10"/>
      <c r="G33" s="253" t="s">
        <v>44</v>
      </c>
      <c r="H33" s="254"/>
      <c r="I33" s="254"/>
      <c r="J33" s="255"/>
      <c r="L33" s="162"/>
      <c r="M33" s="162"/>
      <c r="N33" s="162"/>
      <c r="O33" s="80"/>
      <c r="P33" s="4"/>
      <c r="Q33" s="162"/>
      <c r="R33" s="162"/>
      <c r="S33" s="80"/>
      <c r="T33" s="80"/>
    </row>
    <row r="34" spans="1:20" x14ac:dyDescent="0.3">
      <c r="B34" s="236">
        <v>0.41666666666666669</v>
      </c>
      <c r="C34" s="236">
        <v>0.5</v>
      </c>
      <c r="D34" s="256">
        <v>45</v>
      </c>
      <c r="E34" s="258" t="s">
        <v>45</v>
      </c>
      <c r="F34" s="4"/>
      <c r="G34" s="82">
        <v>0.41666666666666669</v>
      </c>
      <c r="H34" s="82">
        <v>0.5</v>
      </c>
      <c r="I34" s="1">
        <v>30</v>
      </c>
      <c r="J34" s="26" t="s">
        <v>46</v>
      </c>
      <c r="L34" s="4"/>
      <c r="M34" s="163"/>
      <c r="N34" s="4"/>
      <c r="O34" s="6"/>
      <c r="P34" s="6"/>
      <c r="Q34" s="4"/>
      <c r="R34" s="4"/>
      <c r="S34" s="4"/>
      <c r="T34" s="6"/>
    </row>
    <row r="35" spans="1:20" x14ac:dyDescent="0.3">
      <c r="B35" s="237"/>
      <c r="C35" s="237"/>
      <c r="D35" s="257"/>
      <c r="E35" s="259"/>
      <c r="F35" s="4"/>
      <c r="G35" s="9">
        <f>G34+TIME(0,I34,0)</f>
        <v>0.4375</v>
      </c>
      <c r="H35" s="9">
        <f>H34+TIME(0,I34,0)</f>
        <v>0.52083333333333337</v>
      </c>
      <c r="I35" s="1">
        <v>15</v>
      </c>
      <c r="J35" s="26" t="s">
        <v>83</v>
      </c>
      <c r="L35" s="4"/>
      <c r="M35" s="4"/>
      <c r="N35" s="6"/>
      <c r="O35" s="193"/>
      <c r="P35" s="193"/>
      <c r="Q35" s="193"/>
      <c r="R35" s="193"/>
      <c r="S35" s="193"/>
      <c r="T35" s="193"/>
    </row>
    <row r="36" spans="1:20" x14ac:dyDescent="0.3">
      <c r="B36" s="82">
        <f>B34+TIME(0,D34,0)</f>
        <v>0.44791666666666669</v>
      </c>
      <c r="C36" s="82">
        <f>C34+TIME(0,D34,0)</f>
        <v>0.53125</v>
      </c>
      <c r="D36" s="1">
        <v>30</v>
      </c>
      <c r="E36" s="25" t="s">
        <v>46</v>
      </c>
      <c r="F36" s="4"/>
      <c r="G36" s="243">
        <f>G35+TIME(0,I35,0)</f>
        <v>0.44791666666666669</v>
      </c>
      <c r="H36" s="243">
        <f>H35+TIME(0,I35,0)</f>
        <v>0.53125</v>
      </c>
      <c r="I36" s="260">
        <v>45</v>
      </c>
      <c r="J36" s="258" t="s">
        <v>45</v>
      </c>
      <c r="L36" t="s">
        <v>101</v>
      </c>
    </row>
    <row r="37" spans="1:20" x14ac:dyDescent="0.3">
      <c r="B37" s="82">
        <f>B36+TIME(0,D36,0)</f>
        <v>0.46875</v>
      </c>
      <c r="C37" s="82">
        <f>C36+TIME(0,D36,0)</f>
        <v>0.55208333333333337</v>
      </c>
      <c r="D37" s="1">
        <v>15</v>
      </c>
      <c r="E37" s="26" t="s">
        <v>83</v>
      </c>
      <c r="F37" s="4"/>
      <c r="G37" s="244"/>
      <c r="H37" s="244"/>
      <c r="I37" s="260"/>
      <c r="J37" s="259"/>
      <c r="L37" t="s">
        <v>99</v>
      </c>
      <c r="M37" t="s">
        <v>101</v>
      </c>
      <c r="N37">
        <f ca="1">SUMIF(L$34:L$41,"=p",D$34:D$40)</f>
        <v>45</v>
      </c>
    </row>
    <row r="38" spans="1:20" x14ac:dyDescent="0.3">
      <c r="B38" s="95"/>
      <c r="C38" s="95"/>
      <c r="D38" s="92"/>
      <c r="E38" s="92"/>
      <c r="F38" s="14"/>
      <c r="G38" s="96"/>
      <c r="H38" s="96"/>
      <c r="I38" s="97"/>
      <c r="J38" s="98"/>
      <c r="M38" t="s">
        <v>99</v>
      </c>
      <c r="N38">
        <f ca="1">SUMIF(L$34:L$41,"=T",D$34:D$40)</f>
        <v>15</v>
      </c>
    </row>
    <row r="39" spans="1:20" x14ac:dyDescent="0.3">
      <c r="B39" s="9">
        <f>B37+TIME(0,D37,0)</f>
        <v>0.47916666666666669</v>
      </c>
      <c r="C39" s="9">
        <f>C37+TIME(0,D37,0)</f>
        <v>0.5625</v>
      </c>
      <c r="D39" s="1">
        <v>15</v>
      </c>
      <c r="E39" s="261" t="s">
        <v>64</v>
      </c>
      <c r="F39" s="262"/>
      <c r="G39" s="262"/>
      <c r="H39" s="262"/>
      <c r="I39" s="262"/>
      <c r="J39" s="263"/>
      <c r="L39" t="s">
        <v>101</v>
      </c>
      <c r="M39" t="s">
        <v>100</v>
      </c>
      <c r="N39">
        <f ca="1">SUMIF(L$34:L$41,"=A",D$34:D$40)</f>
        <v>5</v>
      </c>
    </row>
    <row r="40" spans="1:20" x14ac:dyDescent="0.3">
      <c r="B40" s="9">
        <f>B39+TIME(0,D39,0)</f>
        <v>0.48958333333333337</v>
      </c>
      <c r="C40" s="9">
        <f>C39+TIME(0,D39,0)</f>
        <v>0.57291666666666663</v>
      </c>
      <c r="D40" s="1">
        <v>5</v>
      </c>
      <c r="E40" s="223" t="s">
        <v>84</v>
      </c>
      <c r="F40" s="224"/>
      <c r="G40" s="224"/>
      <c r="H40" s="224"/>
      <c r="I40" s="224"/>
      <c r="J40" s="225"/>
      <c r="L40" t="s">
        <v>100</v>
      </c>
    </row>
    <row r="41" spans="1:20" hidden="1" x14ac:dyDescent="0.3">
      <c r="C41" s="68" t="s">
        <v>14</v>
      </c>
      <c r="D41" s="10">
        <f>SUM(D34:D40)</f>
        <v>110</v>
      </c>
      <c r="I41" s="10">
        <f>SUM(I34:I40)+D39+D40</f>
        <v>110</v>
      </c>
    </row>
    <row r="42" spans="1:20" x14ac:dyDescent="0.3">
      <c r="E42" s="193"/>
      <c r="F42" s="193"/>
      <c r="G42" s="193"/>
      <c r="H42" s="193"/>
      <c r="I42" s="193"/>
      <c r="J42" s="193"/>
    </row>
    <row r="43" spans="1:20" x14ac:dyDescent="0.3">
      <c r="E43" t="s">
        <v>25</v>
      </c>
    </row>
    <row r="44" spans="1:20" x14ac:dyDescent="0.3">
      <c r="E44" t="s">
        <v>26</v>
      </c>
    </row>
    <row r="48" spans="1:20" x14ac:dyDescent="0.3">
      <c r="A48" t="s">
        <v>73</v>
      </c>
    </row>
    <row r="51" spans="2:10" x14ac:dyDescent="0.3">
      <c r="B51" s="174">
        <v>8</v>
      </c>
      <c r="C51" s="174"/>
      <c r="D51" s="2" t="s">
        <v>0</v>
      </c>
      <c r="E51" s="2"/>
      <c r="F51" s="6"/>
      <c r="G51" s="6"/>
      <c r="H51"/>
    </row>
    <row r="52" spans="2:10" x14ac:dyDescent="0.3">
      <c r="B52" s="174"/>
      <c r="C52" s="174"/>
      <c r="D52" s="8" t="s">
        <v>1</v>
      </c>
      <c r="E52" s="8"/>
      <c r="F52" s="6"/>
      <c r="G52" s="6"/>
      <c r="H52"/>
    </row>
    <row r="53" spans="2:10" x14ac:dyDescent="0.3">
      <c r="B53" s="174"/>
      <c r="C53" s="174"/>
      <c r="D53" s="24" t="s">
        <v>2</v>
      </c>
      <c r="E53" s="24"/>
      <c r="F53" s="83"/>
      <c r="G53" s="83"/>
      <c r="H53"/>
    </row>
    <row r="55" spans="2:10" x14ac:dyDescent="0.3">
      <c r="B55" s="175" t="s">
        <v>4</v>
      </c>
      <c r="C55" s="175"/>
      <c r="D55" s="53" t="s">
        <v>5</v>
      </c>
      <c r="E55" s="13" t="s">
        <v>6</v>
      </c>
      <c r="F55" s="12"/>
      <c r="G55" s="245" t="s">
        <v>4</v>
      </c>
      <c r="H55" s="246"/>
      <c r="I55" s="53" t="s">
        <v>5</v>
      </c>
      <c r="J55" s="13" t="s">
        <v>6</v>
      </c>
    </row>
    <row r="56" spans="2:10" x14ac:dyDescent="0.3">
      <c r="C56" s="11"/>
      <c r="D56" s="11"/>
      <c r="E56" s="7"/>
      <c r="F56" s="4"/>
      <c r="G56" s="7"/>
      <c r="H56" s="7"/>
      <c r="I56" s="7"/>
      <c r="J56" s="7"/>
    </row>
    <row r="57" spans="2:10" x14ac:dyDescent="0.3">
      <c r="B57" s="253" t="s">
        <v>43</v>
      </c>
      <c r="C57" s="254"/>
      <c r="D57" s="254"/>
      <c r="E57" s="255"/>
      <c r="F57" s="10"/>
      <c r="G57" s="253" t="s">
        <v>44</v>
      </c>
      <c r="H57" s="254"/>
      <c r="I57" s="254"/>
      <c r="J57" s="255"/>
    </row>
    <row r="58" spans="2:10" x14ac:dyDescent="0.3">
      <c r="B58" s="9">
        <v>0.4236111111111111</v>
      </c>
      <c r="C58" s="9">
        <v>0.51388888888888895</v>
      </c>
      <c r="D58" s="1">
        <v>30</v>
      </c>
      <c r="E58" s="26" t="s">
        <v>45</v>
      </c>
      <c r="F58" s="4"/>
      <c r="G58" s="9">
        <v>0.4236111111111111</v>
      </c>
      <c r="H58" s="9">
        <v>0.51388888888888895</v>
      </c>
      <c r="I58" s="1">
        <v>30</v>
      </c>
      <c r="J58" s="26" t="s">
        <v>46</v>
      </c>
    </row>
    <row r="59" spans="2:10" x14ac:dyDescent="0.3">
      <c r="B59" s="9">
        <v>0.44444444444444442</v>
      </c>
      <c r="C59" s="9">
        <v>0.53472222222222221</v>
      </c>
      <c r="D59" s="1">
        <v>30</v>
      </c>
      <c r="E59" s="25" t="s">
        <v>46</v>
      </c>
      <c r="F59" s="4"/>
      <c r="G59" s="9">
        <v>0.44444444444444442</v>
      </c>
      <c r="H59" s="9">
        <v>0.53472222222222221</v>
      </c>
      <c r="I59" s="1">
        <v>30</v>
      </c>
      <c r="J59" s="25" t="s">
        <v>45</v>
      </c>
    </row>
    <row r="60" spans="2:10" x14ac:dyDescent="0.3">
      <c r="C60" s="92"/>
      <c r="D60" s="92"/>
      <c r="E60" s="4"/>
      <c r="F60" s="4"/>
      <c r="G60" s="4"/>
      <c r="H60" s="5"/>
      <c r="I60" s="5"/>
      <c r="J60" s="4"/>
    </row>
    <row r="61" spans="2:10" x14ac:dyDescent="0.3">
      <c r="B61" s="9">
        <v>0.46527777777777773</v>
      </c>
      <c r="C61" s="9">
        <v>5.5555555555555552E-2</v>
      </c>
      <c r="D61" s="1">
        <v>50</v>
      </c>
      <c r="E61" s="261" t="s">
        <v>64</v>
      </c>
      <c r="F61" s="262"/>
      <c r="G61" s="262"/>
      <c r="H61" s="262"/>
      <c r="I61" s="262"/>
      <c r="J61" s="263"/>
    </row>
    <row r="62" spans="2:10" x14ac:dyDescent="0.3">
      <c r="C62" s="68" t="s">
        <v>14</v>
      </c>
      <c r="D62" s="10">
        <f>SUM(D58:D61)</f>
        <v>110</v>
      </c>
      <c r="I62" s="10">
        <f>SUM(I58:I59)+D61</f>
        <v>110</v>
      </c>
    </row>
    <row r="63" spans="2:10" x14ac:dyDescent="0.3">
      <c r="E63" s="193"/>
      <c r="F63" s="193"/>
      <c r="G63" s="193"/>
      <c r="H63" s="193"/>
      <c r="I63" s="193"/>
      <c r="J63" s="193"/>
    </row>
    <row r="64" spans="2:10" x14ac:dyDescent="0.3">
      <c r="E64" t="s">
        <v>25</v>
      </c>
    </row>
    <row r="65" spans="5:5" x14ac:dyDescent="0.3">
      <c r="E65" t="s">
        <v>26</v>
      </c>
    </row>
  </sheetData>
  <mergeCells count="30">
    <mergeCell ref="E61:J61"/>
    <mergeCell ref="E63:J63"/>
    <mergeCell ref="E42:J42"/>
    <mergeCell ref="B51:C53"/>
    <mergeCell ref="B55:C55"/>
    <mergeCell ref="G55:H55"/>
    <mergeCell ref="B57:E57"/>
    <mergeCell ref="G57:J57"/>
    <mergeCell ref="E40:J40"/>
    <mergeCell ref="B31:C31"/>
    <mergeCell ref="G31:H31"/>
    <mergeCell ref="B33:E33"/>
    <mergeCell ref="G33:J33"/>
    <mergeCell ref="B34:B35"/>
    <mergeCell ref="C34:C35"/>
    <mergeCell ref="D34:D35"/>
    <mergeCell ref="E34:E35"/>
    <mergeCell ref="G36:G37"/>
    <mergeCell ref="H36:H37"/>
    <mergeCell ref="I36:I37"/>
    <mergeCell ref="J36:J37"/>
    <mergeCell ref="E39:J39"/>
    <mergeCell ref="L18:M20"/>
    <mergeCell ref="L22:M22"/>
    <mergeCell ref="O35:T35"/>
    <mergeCell ref="B27:C29"/>
    <mergeCell ref="B2:C4"/>
    <mergeCell ref="B6:C6"/>
    <mergeCell ref="G6:H6"/>
    <mergeCell ref="B11:B16"/>
  </mergeCells>
  <pageMargins left="0.7" right="0.7" top="0.75" bottom="0.75" header="0.3" footer="0.3"/>
  <pageSetup scale="49" orientation="landscape" r:id="rId1"/>
  <colBreaks count="1" manualBreakCount="1">
    <brk id="1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05">
        <v>9</v>
      </c>
      <c r="C2" s="205"/>
      <c r="D2" s="205"/>
      <c r="E2" s="129" t="s">
        <v>128</v>
      </c>
      <c r="I2" t="s">
        <v>135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05"/>
      <c r="C3" s="205"/>
      <c r="D3" s="205"/>
      <c r="E3" s="130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05"/>
      <c r="C4" s="205"/>
      <c r="D4" s="205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206" t="s">
        <v>4</v>
      </c>
      <c r="C6" s="207"/>
      <c r="D6" s="53" t="s">
        <v>5</v>
      </c>
      <c r="E6" s="89" t="s">
        <v>6</v>
      </c>
      <c r="F6" s="19"/>
      <c r="G6" s="206" t="s">
        <v>4</v>
      </c>
      <c r="H6" s="207"/>
      <c r="I6" s="13" t="s">
        <v>5</v>
      </c>
      <c r="J6" s="89" t="s">
        <v>6</v>
      </c>
      <c r="K6" s="77"/>
      <c r="L6" s="206" t="s">
        <v>4</v>
      </c>
      <c r="M6" s="207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1"/>
      <c r="C7" s="137"/>
      <c r="D7" s="140"/>
      <c r="E7" s="139"/>
      <c r="F7" s="77"/>
      <c r="G7" s="139"/>
      <c r="H7" s="139"/>
      <c r="I7" s="138"/>
      <c r="J7" s="139"/>
      <c r="K7" s="77"/>
      <c r="L7" s="139"/>
      <c r="M7" s="139"/>
      <c r="N7" s="138"/>
      <c r="O7" s="139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178" t="s">
        <v>82</v>
      </c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195" t="s">
        <v>29</v>
      </c>
      <c r="C10" s="196"/>
      <c r="D10" s="196"/>
      <c r="E10" s="197"/>
      <c r="F10" s="29"/>
      <c r="G10" s="195" t="s">
        <v>52</v>
      </c>
      <c r="H10" s="196"/>
      <c r="I10" s="196"/>
      <c r="J10" s="197"/>
      <c r="K10" s="27"/>
      <c r="L10" s="195" t="s">
        <v>130</v>
      </c>
      <c r="M10" s="196"/>
      <c r="N10" s="196"/>
      <c r="O10" s="197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66">
        <f>B8+TIME(0,D8,0)</f>
        <v>0.4201388888888889</v>
      </c>
      <c r="C11" s="266">
        <f>C8+TIME(0,D8,0)</f>
        <v>0.50347222222222221</v>
      </c>
      <c r="D11" s="238">
        <v>95</v>
      </c>
      <c r="E11" s="264" t="s">
        <v>131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32" t="s">
        <v>132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32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67"/>
      <c r="C12" s="267"/>
      <c r="D12" s="239"/>
      <c r="E12" s="265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32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32" t="s">
        <v>132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178" t="s">
        <v>84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76" t="s">
        <v>88</v>
      </c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74">
        <v>3</v>
      </c>
      <c r="C34" s="174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74"/>
      <c r="C35" s="174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74"/>
      <c r="C36" s="174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206" t="s">
        <v>4</v>
      </c>
      <c r="C39" s="207"/>
      <c r="D39" s="53" t="s">
        <v>5</v>
      </c>
      <c r="E39" s="89" t="s">
        <v>6</v>
      </c>
      <c r="F39" s="19"/>
      <c r="G39" s="206" t="s">
        <v>4</v>
      </c>
      <c r="H39" s="207"/>
      <c r="I39" s="13" t="s">
        <v>5</v>
      </c>
      <c r="J39" s="89" t="s">
        <v>6</v>
      </c>
      <c r="K39" s="77"/>
      <c r="L39" s="206" t="s">
        <v>4</v>
      </c>
      <c r="M39" s="207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215" t="s">
        <v>27</v>
      </c>
      <c r="F40" s="216"/>
      <c r="G40" s="216"/>
      <c r="H40" s="216"/>
      <c r="I40" s="216"/>
      <c r="J40" s="216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218" t="s">
        <v>79</v>
      </c>
      <c r="F41" s="219"/>
      <c r="G41" s="219"/>
      <c r="H41" s="219"/>
      <c r="I41" s="219"/>
      <c r="J41" s="219"/>
      <c r="K41" s="141"/>
      <c r="L41" s="141"/>
      <c r="M41" s="141"/>
      <c r="N41" s="141"/>
      <c r="O41" s="141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212" t="s">
        <v>29</v>
      </c>
      <c r="C44" s="213"/>
      <c r="D44" s="213"/>
      <c r="E44" s="214"/>
      <c r="F44" s="29"/>
      <c r="G44" s="212" t="s">
        <v>52</v>
      </c>
      <c r="H44" s="213"/>
      <c r="I44" s="213"/>
      <c r="J44" s="214"/>
      <c r="K44" s="29"/>
      <c r="L44" s="212" t="s">
        <v>52</v>
      </c>
      <c r="M44" s="213"/>
      <c r="N44" s="213"/>
      <c r="O44" s="214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226" t="s">
        <v>11</v>
      </c>
      <c r="F49" s="226"/>
      <c r="G49" s="226"/>
      <c r="H49" s="226"/>
      <c r="I49" s="226"/>
      <c r="J49" s="226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223" t="s">
        <v>84</v>
      </c>
      <c r="F50" s="224"/>
      <c r="G50" s="224"/>
      <c r="H50" s="224"/>
      <c r="I50" s="224"/>
      <c r="J50" s="224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76" t="s">
        <v>88</v>
      </c>
      <c r="E53" s="176"/>
      <c r="F53" s="176"/>
      <c r="G53" s="176"/>
      <c r="H53" s="176"/>
      <c r="I53" s="176"/>
      <c r="J53" s="176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74">
        <v>3</v>
      </c>
      <c r="C63" s="174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74"/>
      <c r="C64" s="174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74"/>
      <c r="C65" s="174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222" t="s">
        <v>4</v>
      </c>
      <c r="C68" s="222"/>
      <c r="D68" s="53" t="s">
        <v>5</v>
      </c>
      <c r="E68" s="89" t="s">
        <v>6</v>
      </c>
      <c r="F68" s="19"/>
      <c r="G68" s="209" t="s">
        <v>4</v>
      </c>
      <c r="H68" s="210"/>
      <c r="I68" s="13" t="s">
        <v>5</v>
      </c>
      <c r="J68" s="89" t="s">
        <v>6</v>
      </c>
      <c r="K68" s="77"/>
      <c r="L68" s="209" t="s">
        <v>4</v>
      </c>
      <c r="M68" s="210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221" t="s">
        <v>27</v>
      </c>
      <c r="F69" s="221"/>
      <c r="G69" s="221"/>
      <c r="H69" s="221"/>
      <c r="I69" s="221"/>
      <c r="J69" s="221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221" t="s">
        <v>28</v>
      </c>
      <c r="F70" s="221"/>
      <c r="G70" s="221"/>
      <c r="H70" s="221"/>
      <c r="I70" s="221"/>
      <c r="J70" s="221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212" t="s">
        <v>29</v>
      </c>
      <c r="C73" s="213"/>
      <c r="D73" s="213"/>
      <c r="E73" s="214"/>
      <c r="F73" s="29"/>
      <c r="G73" s="212" t="s">
        <v>52</v>
      </c>
      <c r="H73" s="213"/>
      <c r="I73" s="213"/>
      <c r="J73" s="214"/>
      <c r="K73" s="29"/>
      <c r="L73" s="212" t="s">
        <v>52</v>
      </c>
      <c r="M73" s="213"/>
      <c r="N73" s="213"/>
      <c r="O73" s="214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76" t="s">
        <v>24</v>
      </c>
      <c r="E79" s="176"/>
      <c r="F79" s="176"/>
      <c r="G79" s="176"/>
      <c r="H79" s="176"/>
      <c r="I79" s="176"/>
      <c r="J79" s="176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  <mergeCell ref="L6:M6"/>
    <mergeCell ref="L39:M39"/>
    <mergeCell ref="L44:O44"/>
    <mergeCell ref="L68:M68"/>
    <mergeCell ref="L10:O10"/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L23" sqref="L2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05">
        <v>10</v>
      </c>
      <c r="C2" s="205"/>
      <c r="D2" s="205"/>
      <c r="E2" s="129" t="s">
        <v>128</v>
      </c>
      <c r="I2" t="s">
        <v>135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05"/>
      <c r="C3" s="205"/>
      <c r="D3" s="205"/>
      <c r="E3" s="130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05"/>
      <c r="C4" s="205"/>
      <c r="D4" s="205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206" t="s">
        <v>4</v>
      </c>
      <c r="C6" s="207"/>
      <c r="D6" s="53" t="s">
        <v>5</v>
      </c>
      <c r="E6" s="55" t="s">
        <v>6</v>
      </c>
      <c r="F6" s="19"/>
      <c r="G6" s="206" t="s">
        <v>4</v>
      </c>
      <c r="H6" s="207"/>
      <c r="I6" s="53" t="s">
        <v>5</v>
      </c>
      <c r="J6" s="55" t="s">
        <v>6</v>
      </c>
      <c r="K6" s="77"/>
      <c r="L6" s="206" t="s">
        <v>4</v>
      </c>
      <c r="M6" s="207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195" t="s">
        <v>29</v>
      </c>
      <c r="C8" s="196"/>
      <c r="D8" s="196"/>
      <c r="E8" s="197"/>
      <c r="F8" s="29"/>
      <c r="G8" s="195" t="s">
        <v>52</v>
      </c>
      <c r="H8" s="196"/>
      <c r="I8" s="196"/>
      <c r="J8" s="197"/>
      <c r="K8" s="27"/>
      <c r="L8" s="195" t="s">
        <v>130</v>
      </c>
      <c r="M8" s="196"/>
      <c r="N8" s="196"/>
      <c r="O8" s="197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36">
        <v>0.41666666666666669</v>
      </c>
      <c r="C9" s="236">
        <v>0.5</v>
      </c>
      <c r="D9" s="238">
        <v>100</v>
      </c>
      <c r="E9" s="264" t="s">
        <v>131</v>
      </c>
      <c r="F9" s="27"/>
      <c r="G9" s="82">
        <v>0.41666666666666669</v>
      </c>
      <c r="H9" s="82">
        <v>0.5</v>
      </c>
      <c r="I9" s="56">
        <v>45</v>
      </c>
      <c r="J9" s="132" t="s">
        <v>132</v>
      </c>
      <c r="K9" s="27"/>
      <c r="L9" s="82">
        <v>0.41666666666666669</v>
      </c>
      <c r="M9" s="82">
        <v>0.5</v>
      </c>
      <c r="N9" s="56">
        <v>55</v>
      </c>
      <c r="O9" s="132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37"/>
      <c r="C10" s="237"/>
      <c r="D10" s="239"/>
      <c r="E10" s="265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32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32" t="s">
        <v>132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178" t="s">
        <v>84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76" t="s">
        <v>88</v>
      </c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74">
        <v>3</v>
      </c>
      <c r="C32" s="174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74"/>
      <c r="C33" s="174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74"/>
      <c r="C34" s="174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206" t="s">
        <v>4</v>
      </c>
      <c r="C37" s="207"/>
      <c r="D37" s="53" t="s">
        <v>5</v>
      </c>
      <c r="E37" s="89" t="s">
        <v>6</v>
      </c>
      <c r="F37" s="19"/>
      <c r="G37" s="206" t="s">
        <v>4</v>
      </c>
      <c r="H37" s="207"/>
      <c r="I37" s="13" t="s">
        <v>5</v>
      </c>
      <c r="J37" s="89" t="s">
        <v>6</v>
      </c>
      <c r="K37" s="77"/>
      <c r="L37" s="206" t="s">
        <v>4</v>
      </c>
      <c r="M37" s="207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215" t="s">
        <v>27</v>
      </c>
      <c r="F38" s="216"/>
      <c r="G38" s="216"/>
      <c r="H38" s="216"/>
      <c r="I38" s="216"/>
      <c r="J38" s="216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218" t="s">
        <v>79</v>
      </c>
      <c r="F39" s="219"/>
      <c r="G39" s="219"/>
      <c r="H39" s="219"/>
      <c r="I39" s="219"/>
      <c r="J39" s="219"/>
      <c r="K39" s="141"/>
      <c r="L39" s="141"/>
      <c r="M39" s="141"/>
      <c r="N39" s="141"/>
      <c r="O39" s="141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212" t="s">
        <v>29</v>
      </c>
      <c r="C42" s="213"/>
      <c r="D42" s="213"/>
      <c r="E42" s="214"/>
      <c r="F42" s="29"/>
      <c r="G42" s="212" t="s">
        <v>52</v>
      </c>
      <c r="H42" s="213"/>
      <c r="I42" s="213"/>
      <c r="J42" s="214"/>
      <c r="K42" s="29"/>
      <c r="L42" s="212" t="s">
        <v>52</v>
      </c>
      <c r="M42" s="213"/>
      <c r="N42" s="213"/>
      <c r="O42" s="214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226" t="s">
        <v>11</v>
      </c>
      <c r="F47" s="226"/>
      <c r="G47" s="226"/>
      <c r="H47" s="226"/>
      <c r="I47" s="226"/>
      <c r="J47" s="226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223" t="s">
        <v>84</v>
      </c>
      <c r="F48" s="224"/>
      <c r="G48" s="224"/>
      <c r="H48" s="224"/>
      <c r="I48" s="224"/>
      <c r="J48" s="224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76" t="s">
        <v>88</v>
      </c>
      <c r="E51" s="176"/>
      <c r="F51" s="176"/>
      <c r="G51" s="176"/>
      <c r="H51" s="176"/>
      <c r="I51" s="176"/>
      <c r="J51" s="176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74">
        <v>3</v>
      </c>
      <c r="C61" s="174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74"/>
      <c r="C62" s="174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74"/>
      <c r="C63" s="174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222" t="s">
        <v>4</v>
      </c>
      <c r="C66" s="222"/>
      <c r="D66" s="53" t="s">
        <v>5</v>
      </c>
      <c r="E66" s="89" t="s">
        <v>6</v>
      </c>
      <c r="F66" s="19"/>
      <c r="G66" s="209" t="s">
        <v>4</v>
      </c>
      <c r="H66" s="210"/>
      <c r="I66" s="13" t="s">
        <v>5</v>
      </c>
      <c r="J66" s="89" t="s">
        <v>6</v>
      </c>
      <c r="K66" s="77"/>
      <c r="L66" s="209" t="s">
        <v>4</v>
      </c>
      <c r="M66" s="210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221" t="s">
        <v>27</v>
      </c>
      <c r="F67" s="221"/>
      <c r="G67" s="221"/>
      <c r="H67" s="221"/>
      <c r="I67" s="221"/>
      <c r="J67" s="221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221" t="s">
        <v>28</v>
      </c>
      <c r="F68" s="221"/>
      <c r="G68" s="221"/>
      <c r="H68" s="221"/>
      <c r="I68" s="221"/>
      <c r="J68" s="221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212" t="s">
        <v>29</v>
      </c>
      <c r="C71" s="213"/>
      <c r="D71" s="213"/>
      <c r="E71" s="214"/>
      <c r="F71" s="29"/>
      <c r="G71" s="212" t="s">
        <v>52</v>
      </c>
      <c r="H71" s="213"/>
      <c r="I71" s="213"/>
      <c r="J71" s="214"/>
      <c r="K71" s="29"/>
      <c r="L71" s="212" t="s">
        <v>52</v>
      </c>
      <c r="M71" s="213"/>
      <c r="N71" s="213"/>
      <c r="O71" s="214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76" t="s">
        <v>24</v>
      </c>
      <c r="E77" s="176"/>
      <c r="F77" s="176"/>
      <c r="G77" s="176"/>
      <c r="H77" s="176"/>
      <c r="I77" s="176"/>
      <c r="J77" s="176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  <mergeCell ref="B9:B10"/>
    <mergeCell ref="C9:C10"/>
    <mergeCell ref="D9:D10"/>
    <mergeCell ref="E9:E10"/>
    <mergeCell ref="L37:M37"/>
    <mergeCell ref="E38:J38"/>
    <mergeCell ref="E39:J39"/>
    <mergeCell ref="B42:E42"/>
    <mergeCell ref="G42:J42"/>
    <mergeCell ref="L42:O42"/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H6" sqref="H6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1'!$J8</f>
        <v>0</v>
      </c>
      <c r="D2">
        <f>'DAY 2'!$J7</f>
        <v>45</v>
      </c>
      <c r="E2">
        <f>'DAY 3'!$AH9</f>
        <v>45</v>
      </c>
      <c r="F2">
        <f>'DAY 4'!$X10</f>
        <v>30</v>
      </c>
      <c r="G2">
        <f>'DAY 6'!J7</f>
        <v>75</v>
      </c>
      <c r="H2" t="e">
        <f>'DAY 7'!#REF!</f>
        <v>#REF!</v>
      </c>
      <c r="I2">
        <f>'DAY 8'!$J9</f>
        <v>90</v>
      </c>
      <c r="J2">
        <f>'DAY 9'!$O11</f>
        <v>10</v>
      </c>
      <c r="K2">
        <f>'DAY 9'!$O11</f>
        <v>10</v>
      </c>
      <c r="L2">
        <f>'DAY 9'!$O11</f>
        <v>10</v>
      </c>
      <c r="M2" t="e">
        <f>SUM(C2:K2)</f>
        <v>#REF!</v>
      </c>
      <c r="N2" s="103" t="e">
        <f>M2/(110*9)</f>
        <v>#REF!</v>
      </c>
    </row>
    <row r="3" spans="1:14" x14ac:dyDescent="0.3">
      <c r="A3" t="s">
        <v>109</v>
      </c>
      <c r="B3" s="3" t="s">
        <v>107</v>
      </c>
      <c r="C3">
        <f>'DAY 1'!$J9</f>
        <v>65</v>
      </c>
      <c r="D3">
        <f>'DAY 2'!$J8</f>
        <v>15</v>
      </c>
      <c r="E3">
        <f>'DAY 3'!$AH10</f>
        <v>55</v>
      </c>
      <c r="F3" t="e">
        <f>'DAY 4'!#REF!</f>
        <v>#REF!</v>
      </c>
      <c r="G3">
        <f>'DAY 6'!J8</f>
        <v>15</v>
      </c>
      <c r="H3">
        <f>'DAY 7'!$J10</f>
        <v>15</v>
      </c>
      <c r="I3">
        <f>'DAY 8'!$J11</f>
        <v>10</v>
      </c>
      <c r="J3">
        <f>'DAY 9'!$O12</f>
        <v>100</v>
      </c>
      <c r="K3">
        <f>'DAY 9'!$O12</f>
        <v>100</v>
      </c>
      <c r="L3">
        <f>'DAY 9'!$O12</f>
        <v>100</v>
      </c>
      <c r="M3" t="e">
        <f t="shared" ref="M3:M4" si="0">SUM(C3:K3)</f>
        <v>#REF!</v>
      </c>
      <c r="N3" s="103" t="e">
        <f t="shared" ref="N3:N4" si="1">M3/(110*9)</f>
        <v>#REF!</v>
      </c>
    </row>
    <row r="4" spans="1:14" x14ac:dyDescent="0.3">
      <c r="A4" t="s">
        <v>103</v>
      </c>
      <c r="B4" s="3" t="s">
        <v>108</v>
      </c>
      <c r="C4">
        <f>'DAY 1'!$J10</f>
        <v>45</v>
      </c>
      <c r="D4">
        <f>'DAY 2'!$J9</f>
        <v>50</v>
      </c>
      <c r="E4">
        <f>'DAY 3'!$AH11</f>
        <v>10</v>
      </c>
      <c r="F4">
        <f>'DAY 4'!$X11</f>
        <v>70</v>
      </c>
      <c r="G4">
        <f>'DAY 6'!J9</f>
        <v>20</v>
      </c>
      <c r="H4" t="e">
        <f>'DAY 7'!#REF!</f>
        <v>#REF!</v>
      </c>
      <c r="I4">
        <f>'DAY 8'!$J12</f>
        <v>10</v>
      </c>
      <c r="J4">
        <f>'DAY 9'!$O13</f>
        <v>0</v>
      </c>
      <c r="K4">
        <f>'DAY 9'!$O13</f>
        <v>0</v>
      </c>
      <c r="L4">
        <f>'DAY 9'!$O13</f>
        <v>0</v>
      </c>
      <c r="M4" t="e">
        <f t="shared" si="0"/>
        <v>#REF!</v>
      </c>
      <c r="N4" s="103" t="e">
        <f t="shared" si="1"/>
        <v>#REF!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4"/>
  <sheetViews>
    <sheetView showGridLines="0" zoomScaleNormal="100" workbookViewId="0">
      <selection activeCell="F21" sqref="F21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6" width="27.33203125" customWidth="1"/>
    <col min="7" max="8" width="6.5546875" style="10" customWidth="1"/>
    <col min="9" max="9" width="14.33203125" customWidth="1"/>
    <col min="10" max="10" width="31.77734375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144</v>
      </c>
      <c r="G1"/>
      <c r="H1"/>
    </row>
    <row r="2" spans="1:10" x14ac:dyDescent="0.3">
      <c r="A2" s="70"/>
      <c r="B2" s="174">
        <v>2</v>
      </c>
      <c r="C2" s="174"/>
      <c r="E2" s="129" t="s">
        <v>136</v>
      </c>
      <c r="G2"/>
      <c r="H2"/>
    </row>
    <row r="3" spans="1:10" x14ac:dyDescent="0.3">
      <c r="A3" s="70"/>
      <c r="B3" s="174"/>
      <c r="C3" s="174"/>
      <c r="E3" s="130" t="s">
        <v>129</v>
      </c>
      <c r="G3"/>
      <c r="H3"/>
    </row>
    <row r="4" spans="1:10" x14ac:dyDescent="0.3">
      <c r="A4" s="71"/>
      <c r="B4" s="174"/>
      <c r="C4" s="174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75" t="s">
        <v>4</v>
      </c>
      <c r="C6" s="175"/>
      <c r="D6" s="53" t="s">
        <v>5</v>
      </c>
      <c r="E6" s="175" t="s">
        <v>6</v>
      </c>
      <c r="F6" s="175"/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78" t="s">
        <v>166</v>
      </c>
      <c r="F7" s="178"/>
      <c r="G7"/>
      <c r="H7" t="s">
        <v>100</v>
      </c>
      <c r="I7" t="s">
        <v>101</v>
      </c>
      <c r="J7">
        <f>SUMIF(H$7:H$14,"=p",D$7:D$14)</f>
        <v>45</v>
      </c>
    </row>
    <row r="8" spans="1:10" x14ac:dyDescent="0.3">
      <c r="A8" s="79"/>
      <c r="B8" s="104">
        <f>B7+TIME(0,D7,0)</f>
        <v>0.4236111111111111</v>
      </c>
      <c r="C8" s="104">
        <f>C7+TIME(0,D7,0)</f>
        <v>0.50694444444444442</v>
      </c>
      <c r="D8" s="111">
        <v>15</v>
      </c>
      <c r="E8" s="178" t="s">
        <v>149</v>
      </c>
      <c r="F8" s="178"/>
      <c r="G8"/>
      <c r="H8" t="s">
        <v>100</v>
      </c>
      <c r="I8" t="s">
        <v>99</v>
      </c>
      <c r="J8">
        <f>SUMIF(H$7:H$14,"=t",D$7:D$14)</f>
        <v>15</v>
      </c>
    </row>
    <row r="9" spans="1:10" ht="19.8" customHeight="1" x14ac:dyDescent="0.3">
      <c r="A9" s="79"/>
      <c r="B9" s="104">
        <f t="shared" ref="B9:B14" si="0">B8+TIME(0,D8,0)</f>
        <v>0.43402777777777779</v>
      </c>
      <c r="C9" s="104">
        <f t="shared" ref="C9:C14" si="1">C8+TIME(0,D8,0)</f>
        <v>0.51736111111111105</v>
      </c>
      <c r="D9" s="111">
        <v>15</v>
      </c>
      <c r="E9" s="179" t="s">
        <v>133</v>
      </c>
      <c r="F9" s="182"/>
      <c r="G9"/>
      <c r="H9" t="s">
        <v>101</v>
      </c>
      <c r="I9" s="79" t="s">
        <v>100</v>
      </c>
      <c r="J9">
        <f>SUMIF(H$7:H$14,"=a",D$7:D$14)</f>
        <v>50</v>
      </c>
    </row>
    <row r="10" spans="1:10" x14ac:dyDescent="0.3">
      <c r="A10" s="79"/>
      <c r="B10" s="104">
        <f t="shared" ref="B10:B12" si="2">B9+TIME(0,D9,0)</f>
        <v>0.44444444444444448</v>
      </c>
      <c r="C10" s="104">
        <f t="shared" ref="C10:C12" si="3">C9+TIME(0,D9,0)</f>
        <v>0.52777777777777768</v>
      </c>
      <c r="D10" s="37">
        <v>15</v>
      </c>
      <c r="E10" s="178" t="s">
        <v>169</v>
      </c>
      <c r="F10" s="178"/>
      <c r="G10"/>
      <c r="H10" t="s">
        <v>99</v>
      </c>
      <c r="I10" s="79"/>
    </row>
    <row r="11" spans="1:10" s="79" customFormat="1" ht="34.799999999999997" customHeight="1" x14ac:dyDescent="0.3">
      <c r="B11" s="104">
        <f t="shared" si="2"/>
        <v>0.45486111111111116</v>
      </c>
      <c r="C11" s="104">
        <f t="shared" si="3"/>
        <v>0.53819444444444431</v>
      </c>
      <c r="D11" s="128">
        <v>30</v>
      </c>
      <c r="E11" s="179" t="s">
        <v>177</v>
      </c>
      <c r="F11" s="180"/>
      <c r="H11" s="79" t="s">
        <v>101</v>
      </c>
    </row>
    <row r="12" spans="1:10" x14ac:dyDescent="0.3">
      <c r="B12" s="104">
        <f t="shared" si="2"/>
        <v>0.47569444444444448</v>
      </c>
      <c r="C12" s="104">
        <f t="shared" si="3"/>
        <v>0.55902777777777768</v>
      </c>
      <c r="D12" s="143">
        <v>10</v>
      </c>
      <c r="E12" s="181" t="s">
        <v>148</v>
      </c>
      <c r="F12" s="181"/>
      <c r="G12"/>
      <c r="H12" s="79" t="s">
        <v>100</v>
      </c>
      <c r="I12" s="79"/>
      <c r="J12" s="79"/>
    </row>
    <row r="13" spans="1:10" x14ac:dyDescent="0.3">
      <c r="B13" s="104">
        <f t="shared" si="0"/>
        <v>0.4826388888888889</v>
      </c>
      <c r="C13" s="104">
        <f t="shared" si="1"/>
        <v>0.5659722222222221</v>
      </c>
      <c r="D13" s="58">
        <v>10</v>
      </c>
      <c r="E13" s="181" t="s">
        <v>134</v>
      </c>
      <c r="F13" s="181"/>
      <c r="G13"/>
      <c r="H13" s="79" t="s">
        <v>100</v>
      </c>
      <c r="I13" s="79"/>
      <c r="J13" s="79"/>
    </row>
    <row r="14" spans="1:10" x14ac:dyDescent="0.3">
      <c r="B14" s="104">
        <f t="shared" si="0"/>
        <v>0.48958333333333331</v>
      </c>
      <c r="C14" s="104">
        <f t="shared" si="1"/>
        <v>0.57291666666666652</v>
      </c>
      <c r="D14" s="73">
        <v>5</v>
      </c>
      <c r="E14" s="178" t="s">
        <v>95</v>
      </c>
      <c r="F14" s="178"/>
      <c r="G14"/>
      <c r="H14" s="79" t="s">
        <v>100</v>
      </c>
      <c r="I14" s="79"/>
      <c r="J14" s="79"/>
    </row>
    <row r="15" spans="1:10" ht="16.8" hidden="1" customHeight="1" x14ac:dyDescent="0.3">
      <c r="A15" s="10"/>
      <c r="B15" s="68"/>
      <c r="C15" s="68" t="s">
        <v>14</v>
      </c>
      <c r="D15" s="10">
        <f>SUM($D7:$D14)</f>
        <v>110</v>
      </c>
      <c r="G15"/>
      <c r="H15" s="79"/>
      <c r="I15" s="79"/>
      <c r="J15" s="79"/>
    </row>
    <row r="16" spans="1:10" x14ac:dyDescent="0.3">
      <c r="A16" s="10"/>
      <c r="B16" s="68"/>
      <c r="C16" s="68"/>
      <c r="D16" s="10"/>
      <c r="G16"/>
      <c r="H16"/>
    </row>
    <row r="17" spans="1:8" x14ac:dyDescent="0.3">
      <c r="G17"/>
      <c r="H17"/>
    </row>
    <row r="18" spans="1:8" x14ac:dyDescent="0.3">
      <c r="D18" s="88" t="s">
        <v>126</v>
      </c>
      <c r="G18"/>
      <c r="H18"/>
    </row>
    <row r="19" spans="1:8" x14ac:dyDescent="0.3">
      <c r="G19"/>
      <c r="H19"/>
    </row>
    <row r="20" spans="1:8" x14ac:dyDescent="0.3">
      <c r="G20"/>
      <c r="H20"/>
    </row>
    <row r="21" spans="1:8" x14ac:dyDescent="0.3">
      <c r="G21"/>
      <c r="H21"/>
    </row>
    <row r="22" spans="1:8" x14ac:dyDescent="0.3">
      <c r="G22"/>
      <c r="H22"/>
    </row>
    <row r="23" spans="1:8" x14ac:dyDescent="0.3">
      <c r="G23"/>
      <c r="H23"/>
    </row>
    <row r="24" spans="1:8" x14ac:dyDescent="0.3">
      <c r="G24"/>
      <c r="H24"/>
    </row>
    <row r="25" spans="1:8" x14ac:dyDescent="0.3">
      <c r="G25"/>
      <c r="H25"/>
    </row>
    <row r="26" spans="1:8" x14ac:dyDescent="0.3">
      <c r="G26"/>
      <c r="H26"/>
    </row>
    <row r="27" spans="1:8" x14ac:dyDescent="0.3">
      <c r="G27"/>
      <c r="H27"/>
    </row>
    <row r="28" spans="1:8" x14ac:dyDescent="0.3">
      <c r="G28"/>
      <c r="H28"/>
    </row>
    <row r="29" spans="1:8" x14ac:dyDescent="0.3">
      <c r="G29"/>
      <c r="H29"/>
    </row>
    <row r="30" spans="1:8" x14ac:dyDescent="0.3">
      <c r="A30" s="70"/>
      <c r="B30" s="174">
        <v>2</v>
      </c>
      <c r="C30" s="174"/>
      <c r="D30" s="2" t="s">
        <v>86</v>
      </c>
      <c r="E30" s="2"/>
      <c r="F30" s="6"/>
      <c r="G30" s="6"/>
      <c r="H30"/>
    </row>
    <row r="31" spans="1:8" x14ac:dyDescent="0.3">
      <c r="A31" s="70"/>
      <c r="B31" s="174"/>
      <c r="C31" s="174"/>
      <c r="D31" s="8" t="s">
        <v>87</v>
      </c>
      <c r="E31" s="8"/>
      <c r="F31" s="6"/>
      <c r="G31" s="6"/>
      <c r="H31"/>
    </row>
    <row r="32" spans="1:8" x14ac:dyDescent="0.3">
      <c r="A32" s="71"/>
      <c r="B32" s="174"/>
      <c r="C32" s="174"/>
      <c r="D32" s="24" t="s">
        <v>2</v>
      </c>
      <c r="E32" s="24"/>
      <c r="G32"/>
      <c r="H32"/>
    </row>
    <row r="33" spans="1:19" ht="14.4" customHeight="1" x14ac:dyDescent="0.3">
      <c r="A33" t="s">
        <v>112</v>
      </c>
    </row>
    <row r="34" spans="1:19" ht="14.4" customHeight="1" x14ac:dyDescent="0.3">
      <c r="A34" t="s">
        <v>114</v>
      </c>
      <c r="E34" s="10" t="s">
        <v>3</v>
      </c>
      <c r="G34"/>
      <c r="H34"/>
      <c r="Q34" t="s">
        <v>98</v>
      </c>
    </row>
    <row r="35" spans="1:19" ht="14.4" customHeight="1" x14ac:dyDescent="0.3">
      <c r="B35" s="175" t="s">
        <v>4</v>
      </c>
      <c r="C35" s="175"/>
      <c r="D35" s="53" t="s">
        <v>5</v>
      </c>
      <c r="E35" s="126" t="s">
        <v>6</v>
      </c>
      <c r="F35" s="78"/>
      <c r="G35" s="177"/>
      <c r="H35" s="177"/>
      <c r="I35" s="78"/>
      <c r="J35" s="78"/>
      <c r="L35" s="177"/>
      <c r="M35" s="177"/>
      <c r="N35" s="78"/>
      <c r="O35" s="78"/>
    </row>
    <row r="36" spans="1:19" x14ac:dyDescent="0.3">
      <c r="B36" s="59">
        <v>0.41666666666666669</v>
      </c>
      <c r="C36" s="59">
        <v>0.5</v>
      </c>
      <c r="D36" s="58">
        <v>15</v>
      </c>
      <c r="E36" s="116" t="s">
        <v>81</v>
      </c>
      <c r="G36"/>
      <c r="H36"/>
      <c r="Q36" t="s">
        <v>100</v>
      </c>
    </row>
    <row r="37" spans="1:19" x14ac:dyDescent="0.3">
      <c r="B37" s="66">
        <f>B36+TIME(0,$D36,0)</f>
        <v>0.42708333333333337</v>
      </c>
      <c r="C37" s="66">
        <f>C36+TIME(0,$D36,0)</f>
        <v>0.51041666666666663</v>
      </c>
      <c r="D37" s="58">
        <v>5</v>
      </c>
      <c r="E37" s="117" t="s">
        <v>92</v>
      </c>
      <c r="G37"/>
      <c r="H37"/>
      <c r="Q37" t="s">
        <v>100</v>
      </c>
    </row>
    <row r="38" spans="1:19" x14ac:dyDescent="0.3">
      <c r="B38" s="67"/>
      <c r="C38" s="67"/>
      <c r="D38" s="67"/>
      <c r="E38" s="62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1:19" x14ac:dyDescent="0.3">
      <c r="B39" s="86"/>
      <c r="C39" s="86"/>
      <c r="E39" s="46" t="s">
        <v>9</v>
      </c>
      <c r="G39"/>
      <c r="H39"/>
    </row>
    <row r="40" spans="1:19" s="79" customFormat="1" ht="30" customHeight="1" x14ac:dyDescent="0.3">
      <c r="B40" s="104">
        <f>B37+TIME(0,$D37,0)</f>
        <v>0.43055555555555558</v>
      </c>
      <c r="C40" s="104">
        <f>C37+TIME(0,$D37,0)</f>
        <v>0.51388888888888884</v>
      </c>
      <c r="D40" s="111">
        <v>30</v>
      </c>
      <c r="E40" s="118" t="s">
        <v>93</v>
      </c>
      <c r="Q40" s="79" t="s">
        <v>101</v>
      </c>
    </row>
    <row r="41" spans="1:19" s="79" customFormat="1" ht="30" customHeight="1" x14ac:dyDescent="0.3">
      <c r="B41" s="104">
        <f>B40+TIME(0,$D40,0)</f>
        <v>0.4513888888888889</v>
      </c>
      <c r="C41" s="104">
        <f>C40+TIME(0,$D40,0)</f>
        <v>0.53472222222222221</v>
      </c>
      <c r="D41" s="111">
        <v>20</v>
      </c>
      <c r="E41" s="119" t="s">
        <v>123</v>
      </c>
      <c r="Q41" s="79" t="s">
        <v>101</v>
      </c>
    </row>
    <row r="42" spans="1:19" x14ac:dyDescent="0.3">
      <c r="B42" s="120"/>
      <c r="C42" s="120"/>
      <c r="D42" s="107"/>
      <c r="E42" s="115" t="s">
        <v>21</v>
      </c>
      <c r="F42" s="10"/>
      <c r="H42" s="62"/>
      <c r="I42" s="10"/>
      <c r="J42" s="10"/>
      <c r="L42" s="62"/>
      <c r="M42" s="62"/>
      <c r="N42" s="10"/>
      <c r="O42" s="114"/>
      <c r="R42" t="s">
        <v>101</v>
      </c>
      <c r="S42">
        <f>SUMIF(Q$36:Q$48,"=p",D$36:D$48)</f>
        <v>70</v>
      </c>
    </row>
    <row r="43" spans="1:19" x14ac:dyDescent="0.3">
      <c r="B43" s="121">
        <f>B41+TIME(0,$D41,0)</f>
        <v>0.46527777777777779</v>
      </c>
      <c r="C43" s="121">
        <f>C41+TIME(0,$D41,0)</f>
        <v>0.54861111111111105</v>
      </c>
      <c r="D43" s="122">
        <v>20</v>
      </c>
      <c r="E43" s="115" t="s">
        <v>22</v>
      </c>
      <c r="F43" s="10"/>
      <c r="G43" s="62"/>
      <c r="H43" s="62"/>
      <c r="I43" s="10"/>
      <c r="J43" s="10"/>
      <c r="L43" s="62"/>
      <c r="M43" s="62"/>
      <c r="N43" s="10"/>
      <c r="O43" s="10"/>
      <c r="Q43" t="s">
        <v>101</v>
      </c>
      <c r="R43" t="s">
        <v>99</v>
      </c>
      <c r="S43">
        <f>SUMIF(Q$36:Q$48,"=T",D$36:D$48)</f>
        <v>0</v>
      </c>
    </row>
    <row r="44" spans="1:19" x14ac:dyDescent="0.3">
      <c r="B44" s="66"/>
      <c r="C44" s="66"/>
      <c r="D44" s="52"/>
      <c r="E44" s="47" t="s">
        <v>124</v>
      </c>
      <c r="F44" s="10"/>
      <c r="G44" s="62"/>
      <c r="H44" s="62"/>
      <c r="I44" s="10"/>
      <c r="J44" s="10"/>
      <c r="L44" s="62"/>
      <c r="M44" s="62"/>
      <c r="N44" s="10"/>
      <c r="O44" s="10"/>
      <c r="R44" t="s">
        <v>100</v>
      </c>
      <c r="S44">
        <f>SUMIF(Q$36:Q$48,"=A",D$36:D$48)</f>
        <v>40</v>
      </c>
    </row>
    <row r="45" spans="1:19" x14ac:dyDescent="0.3">
      <c r="B45" s="64"/>
      <c r="C45" s="64"/>
      <c r="D45" s="11"/>
      <c r="E45" s="4"/>
      <c r="F45" s="10"/>
      <c r="I45" s="10"/>
      <c r="J45" s="10"/>
    </row>
    <row r="46" spans="1:19" ht="14.4" customHeight="1" x14ac:dyDescent="0.3">
      <c r="B46" s="65"/>
      <c r="C46" s="65"/>
      <c r="D46" s="10"/>
      <c r="E46" s="4" t="s">
        <v>11</v>
      </c>
      <c r="G46"/>
      <c r="H46"/>
      <c r="J46" s="10"/>
    </row>
    <row r="47" spans="1:19" ht="14.4" customHeight="1" x14ac:dyDescent="0.3">
      <c r="B47" s="66">
        <f>B43+TIME(0,D43,0)</f>
        <v>0.47916666666666669</v>
      </c>
      <c r="C47" s="66">
        <f>C43+TIME(0,D43,0)</f>
        <v>0.56249999999999989</v>
      </c>
      <c r="D47" s="74">
        <v>15</v>
      </c>
      <c r="E47" s="116" t="s">
        <v>58</v>
      </c>
      <c r="G47"/>
      <c r="H47"/>
      <c r="Q47" t="s">
        <v>100</v>
      </c>
    </row>
    <row r="48" spans="1:19" x14ac:dyDescent="0.3">
      <c r="B48" s="66">
        <f t="shared" ref="B48:C48" si="4">B47+TIME(0,$D47,0)</f>
        <v>0.48958333333333337</v>
      </c>
      <c r="C48" s="66">
        <f t="shared" si="4"/>
        <v>0.57291666666666652</v>
      </c>
      <c r="D48" s="73">
        <v>5</v>
      </c>
      <c r="E48" s="116" t="s">
        <v>95</v>
      </c>
      <c r="G48"/>
      <c r="H48"/>
      <c r="Q48" t="s">
        <v>100</v>
      </c>
    </row>
    <row r="49" spans="1:19" ht="14.4" hidden="1" customHeight="1" x14ac:dyDescent="0.3">
      <c r="A49" s="10"/>
      <c r="B49" s="68"/>
      <c r="C49" s="68" t="s">
        <v>14</v>
      </c>
      <c r="D49" s="10">
        <f>SUM($D36,D42:D44,$D47:$D48)</f>
        <v>55</v>
      </c>
      <c r="I49" s="10">
        <f>SUM($D36,I42:I44,$D47:$D48)</f>
        <v>35</v>
      </c>
      <c r="N49" s="10">
        <f>SUM($D36,N42:N44,$D47:$D48)</f>
        <v>35</v>
      </c>
    </row>
    <row r="50" spans="1:19" x14ac:dyDescent="0.3">
      <c r="A50" s="10"/>
      <c r="B50" s="68"/>
      <c r="C50" s="68"/>
      <c r="D50" s="10"/>
      <c r="I50" s="10"/>
      <c r="N50" s="10"/>
    </row>
    <row r="51" spans="1:19" x14ac:dyDescent="0.3">
      <c r="D51" s="113" t="s">
        <v>88</v>
      </c>
      <c r="E51" s="113"/>
      <c r="G51"/>
      <c r="H51"/>
    </row>
    <row r="54" spans="1:19" s="86" customFormat="1" x14ac:dyDescent="0.3">
      <c r="B54" s="14"/>
      <c r="C54" s="14"/>
    </row>
    <row r="55" spans="1:19" x14ac:dyDescent="0.3">
      <c r="A55" t="s">
        <v>116</v>
      </c>
    </row>
    <row r="56" spans="1:19" x14ac:dyDescent="0.3">
      <c r="A56" s="70"/>
      <c r="B56" s="174">
        <v>2</v>
      </c>
      <c r="C56" s="174"/>
      <c r="D56" s="2" t="s">
        <v>86</v>
      </c>
      <c r="E56" s="2"/>
      <c r="F56" s="6"/>
      <c r="G56" s="6"/>
      <c r="H56"/>
    </row>
    <row r="57" spans="1:19" x14ac:dyDescent="0.3">
      <c r="A57" s="70"/>
      <c r="B57" s="174"/>
      <c r="C57" s="174"/>
      <c r="D57" s="8" t="s">
        <v>87</v>
      </c>
      <c r="E57" s="8"/>
      <c r="F57" s="6"/>
      <c r="G57" s="6"/>
      <c r="H57"/>
    </row>
    <row r="58" spans="1:19" x14ac:dyDescent="0.3">
      <c r="A58" s="71"/>
      <c r="B58" s="174"/>
      <c r="C58" s="174"/>
      <c r="D58" s="24" t="s">
        <v>2</v>
      </c>
      <c r="E58" s="24"/>
      <c r="G58"/>
      <c r="H58"/>
    </row>
    <row r="59" spans="1:19" ht="14.4" customHeight="1" x14ac:dyDescent="0.3">
      <c r="A59" t="s">
        <v>112</v>
      </c>
    </row>
    <row r="60" spans="1:19" ht="14.4" customHeight="1" x14ac:dyDescent="0.3">
      <c r="A60" t="s">
        <v>114</v>
      </c>
      <c r="E60" s="191" t="s">
        <v>3</v>
      </c>
      <c r="F60" s="191"/>
      <c r="G60" s="191"/>
      <c r="H60" s="191"/>
      <c r="I60" s="191"/>
      <c r="Q60" t="s">
        <v>98</v>
      </c>
    </row>
    <row r="61" spans="1:19" ht="14.4" customHeight="1" x14ac:dyDescent="0.3">
      <c r="B61" s="175" t="s">
        <v>4</v>
      </c>
      <c r="C61" s="175"/>
      <c r="D61" s="53" t="s">
        <v>5</v>
      </c>
      <c r="E61" s="13" t="s">
        <v>6</v>
      </c>
      <c r="F61" s="12"/>
      <c r="G61" s="186" t="s">
        <v>4</v>
      </c>
      <c r="H61" s="187"/>
      <c r="I61" s="13" t="s">
        <v>5</v>
      </c>
      <c r="J61" s="13" t="s">
        <v>6</v>
      </c>
      <c r="L61" s="186" t="s">
        <v>4</v>
      </c>
      <c r="M61" s="187"/>
      <c r="N61" s="13" t="s">
        <v>5</v>
      </c>
      <c r="O61" s="13" t="s">
        <v>6</v>
      </c>
    </row>
    <row r="62" spans="1:19" x14ac:dyDescent="0.3">
      <c r="B62" s="59">
        <v>0.41666666666666669</v>
      </c>
      <c r="C62" s="59">
        <v>0.5</v>
      </c>
      <c r="D62" s="58">
        <v>15</v>
      </c>
      <c r="E62" s="188" t="s">
        <v>81</v>
      </c>
      <c r="F62" s="189"/>
      <c r="G62" s="189"/>
      <c r="H62" s="189"/>
      <c r="I62" s="189"/>
      <c r="J62" s="189"/>
      <c r="K62" s="189"/>
      <c r="L62" s="189"/>
      <c r="M62" s="189"/>
      <c r="N62" s="189"/>
      <c r="O62" s="190"/>
      <c r="Q62" t="s">
        <v>100</v>
      </c>
    </row>
    <row r="63" spans="1:19" x14ac:dyDescent="0.3">
      <c r="C63" s="11"/>
      <c r="D63" s="11"/>
      <c r="E63" s="4"/>
      <c r="F63" s="4"/>
      <c r="G63" s="4"/>
      <c r="H63" s="4"/>
      <c r="I63" s="4"/>
      <c r="J63" s="4"/>
      <c r="M63" s="67"/>
      <c r="N63" s="67"/>
    </row>
    <row r="64" spans="1:19" s="23" customFormat="1" ht="15.6" customHeight="1" x14ac:dyDescent="0.3">
      <c r="B64" s="10"/>
      <c r="C64" s="10"/>
      <c r="D64" s="10"/>
      <c r="E64" s="191" t="s">
        <v>9</v>
      </c>
      <c r="F64" s="191"/>
      <c r="G64" s="191"/>
      <c r="H64" s="191"/>
      <c r="I64" s="191"/>
      <c r="J64" s="4"/>
      <c r="K64"/>
      <c r="L64"/>
      <c r="M64" s="67"/>
      <c r="N64" s="67"/>
      <c r="O64"/>
      <c r="Q64"/>
      <c r="R64"/>
      <c r="S64"/>
    </row>
    <row r="65" spans="1:19" ht="15.6" x14ac:dyDescent="0.3">
      <c r="B65" s="192" t="s">
        <v>16</v>
      </c>
      <c r="C65" s="192"/>
      <c r="D65" s="192"/>
      <c r="E65" s="192"/>
      <c r="F65" s="22"/>
      <c r="G65" s="192" t="s">
        <v>17</v>
      </c>
      <c r="H65" s="192"/>
      <c r="I65" s="192"/>
      <c r="J65" s="192"/>
      <c r="K65" s="23"/>
      <c r="L65" s="192" t="s">
        <v>53</v>
      </c>
      <c r="M65" s="192"/>
      <c r="N65" s="192"/>
      <c r="O65" s="192"/>
    </row>
    <row r="66" spans="1:19" x14ac:dyDescent="0.3">
      <c r="B66" s="66">
        <f>B62+TIME(0,$D62,0)</f>
        <v>0.42708333333333337</v>
      </c>
      <c r="C66" s="66">
        <f>C62+TIME(0,$D62,0)</f>
        <v>0.51041666666666663</v>
      </c>
      <c r="D66" s="52">
        <v>20</v>
      </c>
      <c r="E66" s="47" t="s">
        <v>18</v>
      </c>
      <c r="F66" s="4"/>
      <c r="G66" s="66">
        <f>B62+TIME(0,$D62,0)</f>
        <v>0.42708333333333337</v>
      </c>
      <c r="H66" s="66">
        <f>C62+TIME(0,$D62,0)</f>
        <v>0.51041666666666663</v>
      </c>
      <c r="I66" s="58">
        <v>20</v>
      </c>
      <c r="J66" s="47" t="s">
        <v>18</v>
      </c>
      <c r="L66" s="66">
        <f>B62+TIME(0,$D62,0)</f>
        <v>0.42708333333333337</v>
      </c>
      <c r="M66" s="66">
        <f>C62+TIME(0,$D62,0)</f>
        <v>0.51041666666666663</v>
      </c>
      <c r="N66" s="58">
        <v>30</v>
      </c>
      <c r="O66" s="49" t="s">
        <v>20</v>
      </c>
      <c r="Q66" t="s">
        <v>101</v>
      </c>
      <c r="R66" t="s">
        <v>101</v>
      </c>
      <c r="S66">
        <f>SUMIF(Q$62:Q$74,"=p",D$62:D$74)</f>
        <v>35</v>
      </c>
    </row>
    <row r="67" spans="1:19" x14ac:dyDescent="0.3">
      <c r="B67" s="66">
        <f>B66+TIME(0,$D66,0)</f>
        <v>0.44097222222222227</v>
      </c>
      <c r="C67" s="66">
        <f>C66+TIME(0,$D66,0)</f>
        <v>0.52430555555555547</v>
      </c>
      <c r="D67" s="1">
        <v>5</v>
      </c>
      <c r="E67" s="25" t="s">
        <v>21</v>
      </c>
      <c r="F67" s="4"/>
      <c r="G67" s="66">
        <f>G66+TIME(0,$I66,0)</f>
        <v>0.44097222222222227</v>
      </c>
      <c r="H67" s="66">
        <f>H66+TIME(0,$I66,0)</f>
        <v>0.52430555555555547</v>
      </c>
      <c r="I67" s="58">
        <v>15</v>
      </c>
      <c r="J67" s="25" t="s">
        <v>89</v>
      </c>
      <c r="L67" s="66">
        <f>L66+TIME(0,$N66,0)</f>
        <v>0.44791666666666669</v>
      </c>
      <c r="M67" s="66">
        <f>M66+TIME(0,$N66,0)</f>
        <v>0.53125</v>
      </c>
      <c r="N67" s="58">
        <v>15</v>
      </c>
      <c r="O67" s="25" t="s">
        <v>18</v>
      </c>
      <c r="Q67" t="s">
        <v>101</v>
      </c>
      <c r="R67" t="s">
        <v>99</v>
      </c>
      <c r="S67">
        <f>SUMIF(Q$62:Q$74,"=T",D$62:D$74)</f>
        <v>35</v>
      </c>
    </row>
    <row r="68" spans="1:19" x14ac:dyDescent="0.3">
      <c r="B68" s="66">
        <f t="shared" ref="B68:B74" si="5">B67+TIME(0,$D67,0)</f>
        <v>0.44444444444444448</v>
      </c>
      <c r="C68" s="66">
        <f t="shared" ref="C68:C74" si="6">C67+TIME(0,$D67,0)</f>
        <v>0.52777777777777768</v>
      </c>
      <c r="D68" s="1">
        <v>10</v>
      </c>
      <c r="E68" s="48" t="s">
        <v>22</v>
      </c>
      <c r="F68" s="4"/>
      <c r="G68" s="66">
        <f t="shared" ref="G68:G70" si="7">G67+TIME(0,$I67,0)</f>
        <v>0.45138888888888895</v>
      </c>
      <c r="H68" s="66">
        <f t="shared" ref="H68:H70" si="8">H67+TIME(0,$I67,0)</f>
        <v>0.5347222222222221</v>
      </c>
      <c r="I68" s="58">
        <v>20</v>
      </c>
      <c r="J68" s="25" t="s">
        <v>90</v>
      </c>
      <c r="L68" s="66">
        <f t="shared" ref="L68:L70" si="9">L67+TIME(0,$N67,0)</f>
        <v>0.45833333333333337</v>
      </c>
      <c r="M68" s="66">
        <f t="shared" ref="M68:M70" si="10">M67+TIME(0,$N67,0)</f>
        <v>0.54166666666666663</v>
      </c>
      <c r="N68" s="58">
        <v>5</v>
      </c>
      <c r="O68" s="25" t="s">
        <v>21</v>
      </c>
      <c r="Q68" t="s">
        <v>101</v>
      </c>
      <c r="R68" t="s">
        <v>100</v>
      </c>
      <c r="S68">
        <f>SUMIF(Q$62:Q$74,"=A",D$62:D$74)</f>
        <v>40</v>
      </c>
    </row>
    <row r="69" spans="1:19" x14ac:dyDescent="0.3">
      <c r="B69" s="66">
        <f t="shared" si="5"/>
        <v>0.4513888888888889</v>
      </c>
      <c r="C69" s="66">
        <f t="shared" si="6"/>
        <v>0.5347222222222221</v>
      </c>
      <c r="D69" s="1">
        <v>15</v>
      </c>
      <c r="E69" s="25" t="s">
        <v>89</v>
      </c>
      <c r="F69" s="4"/>
      <c r="G69" s="66">
        <f t="shared" si="7"/>
        <v>0.46527777777777785</v>
      </c>
      <c r="H69" s="66">
        <f t="shared" si="8"/>
        <v>0.54861111111111094</v>
      </c>
      <c r="I69" s="58">
        <v>5</v>
      </c>
      <c r="J69" s="25" t="s">
        <v>21</v>
      </c>
      <c r="L69" s="66">
        <f t="shared" si="9"/>
        <v>0.46180555555555558</v>
      </c>
      <c r="M69" s="66">
        <f t="shared" si="10"/>
        <v>0.54513888888888884</v>
      </c>
      <c r="N69" s="58">
        <v>5</v>
      </c>
      <c r="O69" s="48" t="s">
        <v>22</v>
      </c>
      <c r="Q69" t="s">
        <v>99</v>
      </c>
    </row>
    <row r="70" spans="1:19" x14ac:dyDescent="0.3">
      <c r="B70" s="66">
        <f t="shared" si="5"/>
        <v>0.46180555555555558</v>
      </c>
      <c r="C70" s="66">
        <f t="shared" si="6"/>
        <v>0.54513888888888873</v>
      </c>
      <c r="D70" s="1">
        <v>20</v>
      </c>
      <c r="E70" s="25" t="s">
        <v>90</v>
      </c>
      <c r="F70" s="4"/>
      <c r="G70" s="66">
        <f t="shared" si="7"/>
        <v>0.46875000000000006</v>
      </c>
      <c r="H70" s="66">
        <f t="shared" si="8"/>
        <v>0.55208333333333315</v>
      </c>
      <c r="I70" s="58">
        <v>10</v>
      </c>
      <c r="J70" s="48" t="s">
        <v>22</v>
      </c>
      <c r="L70" s="66">
        <f t="shared" si="9"/>
        <v>0.46527777777777779</v>
      </c>
      <c r="M70" s="66">
        <f t="shared" si="10"/>
        <v>0.54861111111111105</v>
      </c>
      <c r="N70" s="58">
        <v>15</v>
      </c>
      <c r="O70" s="25" t="s">
        <v>89</v>
      </c>
      <c r="Q70" t="s">
        <v>99</v>
      </c>
    </row>
    <row r="71" spans="1:19" x14ac:dyDescent="0.3">
      <c r="B71" s="64"/>
      <c r="C71" s="64"/>
      <c r="D71" s="11"/>
      <c r="E71" s="4"/>
      <c r="F71" s="4"/>
      <c r="G71" s="4"/>
      <c r="H71" s="7"/>
      <c r="I71" s="7"/>
      <c r="J71" s="7"/>
    </row>
    <row r="72" spans="1:19" ht="14.4" customHeight="1" x14ac:dyDescent="0.3">
      <c r="B72" s="65"/>
      <c r="C72" s="65"/>
      <c r="D72" s="10"/>
      <c r="E72" s="193" t="s">
        <v>11</v>
      </c>
      <c r="F72" s="193"/>
      <c r="G72" s="193"/>
      <c r="H72" s="193"/>
      <c r="I72" s="193"/>
      <c r="J72" s="4"/>
    </row>
    <row r="73" spans="1:19" ht="14.4" customHeight="1" x14ac:dyDescent="0.3">
      <c r="B73" s="66">
        <f>B70+TIME(0,$D70,0)</f>
        <v>0.47569444444444448</v>
      </c>
      <c r="C73" s="66">
        <f>C70+TIME(0,$D70,0)</f>
        <v>0.55902777777777757</v>
      </c>
      <c r="D73" s="74">
        <v>20</v>
      </c>
      <c r="E73" s="194" t="s">
        <v>58</v>
      </c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Q73" t="s">
        <v>100</v>
      </c>
    </row>
    <row r="74" spans="1:19" x14ac:dyDescent="0.3">
      <c r="B74" s="66">
        <f t="shared" si="5"/>
        <v>0.48958333333333337</v>
      </c>
      <c r="C74" s="66">
        <f t="shared" si="6"/>
        <v>0.57291666666666641</v>
      </c>
      <c r="D74" s="73">
        <v>5</v>
      </c>
      <c r="E74" s="188" t="s">
        <v>95</v>
      </c>
      <c r="F74" s="189"/>
      <c r="G74" s="189"/>
      <c r="H74" s="189"/>
      <c r="I74" s="189"/>
      <c r="J74" s="189"/>
      <c r="K74" s="189"/>
      <c r="L74" s="189"/>
      <c r="M74" s="189"/>
      <c r="N74" s="189"/>
      <c r="O74" s="190"/>
      <c r="Q74" t="s">
        <v>100</v>
      </c>
    </row>
    <row r="75" spans="1:19" hidden="1" x14ac:dyDescent="0.3">
      <c r="A75" s="10"/>
      <c r="B75" s="68"/>
      <c r="C75" s="68" t="s">
        <v>14</v>
      </c>
      <c r="D75" s="10">
        <f>SUM($D62,D66:D70,$D73:$D74)</f>
        <v>110</v>
      </c>
      <c r="I75" s="10">
        <f>SUM($D62,I66:I70,$D73:$D74)</f>
        <v>110</v>
      </c>
      <c r="N75" s="10">
        <f>SUM($D62,N66:N70,$D73:$D74)</f>
        <v>110</v>
      </c>
    </row>
    <row r="76" spans="1:19" x14ac:dyDescent="0.3">
      <c r="A76" s="10"/>
      <c r="B76" s="68"/>
      <c r="C76" s="68"/>
      <c r="D76" s="10"/>
      <c r="I76" s="10"/>
      <c r="N76" s="10"/>
    </row>
    <row r="77" spans="1:19" x14ac:dyDescent="0.3">
      <c r="D77" s="176" t="s">
        <v>88</v>
      </c>
      <c r="E77" s="176"/>
      <c r="F77" s="176"/>
      <c r="G77" s="176"/>
      <c r="H77" s="176"/>
      <c r="I77" s="176"/>
      <c r="J77" s="176"/>
    </row>
    <row r="79" spans="1:19" x14ac:dyDescent="0.3">
      <c r="E79" t="s">
        <v>25</v>
      </c>
    </row>
    <row r="80" spans="1:19" x14ac:dyDescent="0.3">
      <c r="E80" t="s">
        <v>26</v>
      </c>
    </row>
    <row r="82" spans="1:15" s="86" customFormat="1" x14ac:dyDescent="0.3">
      <c r="B82" s="14"/>
      <c r="C82" s="14"/>
      <c r="G82" s="14"/>
      <c r="H82" s="14"/>
    </row>
    <row r="83" spans="1:15" x14ac:dyDescent="0.3">
      <c r="A83" t="s">
        <v>73</v>
      </c>
    </row>
    <row r="84" spans="1:15" x14ac:dyDescent="0.3">
      <c r="A84" s="10"/>
      <c r="C84"/>
      <c r="F84" s="10"/>
      <c r="H84"/>
    </row>
    <row r="86" spans="1:15" x14ac:dyDescent="0.3">
      <c r="B86" s="174">
        <v>2</v>
      </c>
      <c r="C86" s="174"/>
      <c r="D86" s="2" t="s">
        <v>0</v>
      </c>
      <c r="E86" s="2"/>
      <c r="F86" s="6"/>
      <c r="G86" s="6"/>
      <c r="H86"/>
    </row>
    <row r="87" spans="1:15" x14ac:dyDescent="0.3">
      <c r="B87" s="174"/>
      <c r="C87" s="174"/>
      <c r="D87" s="8" t="s">
        <v>1</v>
      </c>
      <c r="E87" s="8"/>
      <c r="F87" s="6"/>
      <c r="G87" s="6"/>
      <c r="H87"/>
    </row>
    <row r="88" spans="1:15" x14ac:dyDescent="0.3">
      <c r="B88" s="174"/>
      <c r="C88" s="174"/>
      <c r="D88" s="24" t="s">
        <v>2</v>
      </c>
      <c r="E88" s="24"/>
      <c r="G88"/>
      <c r="H88"/>
    </row>
    <row r="90" spans="1:15" x14ac:dyDescent="0.3">
      <c r="E90" s="191" t="s">
        <v>3</v>
      </c>
      <c r="F90" s="191"/>
      <c r="G90" s="191"/>
      <c r="H90" s="191"/>
      <c r="I90" s="191"/>
    </row>
    <row r="91" spans="1:15" x14ac:dyDescent="0.3">
      <c r="B91" s="175" t="s">
        <v>4</v>
      </c>
      <c r="C91" s="175"/>
      <c r="D91" s="53" t="s">
        <v>5</v>
      </c>
      <c r="E91" s="13" t="s">
        <v>6</v>
      </c>
      <c r="F91" s="12"/>
      <c r="G91" s="186" t="s">
        <v>4</v>
      </c>
      <c r="H91" s="187"/>
      <c r="I91" s="13" t="s">
        <v>5</v>
      </c>
      <c r="J91" s="13" t="s">
        <v>6</v>
      </c>
      <c r="L91" s="186" t="s">
        <v>4</v>
      </c>
      <c r="M91" s="187"/>
      <c r="N91" s="13" t="s">
        <v>5</v>
      </c>
      <c r="O91" s="13" t="s">
        <v>6</v>
      </c>
    </row>
    <row r="92" spans="1:15" x14ac:dyDescent="0.3">
      <c r="B92" s="9">
        <v>0.4236111111111111</v>
      </c>
      <c r="C92" s="9">
        <v>0.51388888888888895</v>
      </c>
      <c r="D92" s="58">
        <v>30</v>
      </c>
      <c r="E92" s="188" t="s">
        <v>15</v>
      </c>
      <c r="F92" s="189"/>
      <c r="G92" s="189"/>
      <c r="H92" s="189"/>
      <c r="I92" s="189"/>
      <c r="J92" s="189"/>
      <c r="K92" s="189"/>
      <c r="L92" s="189"/>
      <c r="M92" s="189"/>
      <c r="N92" s="189"/>
      <c r="O92" s="190"/>
    </row>
    <row r="93" spans="1:15" x14ac:dyDescent="0.3">
      <c r="C93" s="11"/>
      <c r="D93" s="11"/>
      <c r="E93" s="4"/>
      <c r="F93" s="4"/>
      <c r="G93" s="4"/>
      <c r="H93" s="4"/>
      <c r="I93" s="4"/>
      <c r="J93" s="4"/>
      <c r="M93" s="67"/>
      <c r="N93" s="67"/>
    </row>
    <row r="94" spans="1:15" x14ac:dyDescent="0.3">
      <c r="D94" s="10"/>
      <c r="E94" s="191" t="s">
        <v>9</v>
      </c>
      <c r="F94" s="191"/>
      <c r="G94" s="191"/>
      <c r="H94" s="191"/>
      <c r="I94" s="191"/>
      <c r="J94" s="4"/>
      <c r="M94" s="67"/>
      <c r="N94" s="67"/>
    </row>
    <row r="95" spans="1:15" ht="15.6" x14ac:dyDescent="0.3">
      <c r="B95" s="192" t="s">
        <v>16</v>
      </c>
      <c r="C95" s="192"/>
      <c r="D95" s="192"/>
      <c r="E95" s="192"/>
      <c r="F95" s="22"/>
      <c r="G95" s="192" t="s">
        <v>17</v>
      </c>
      <c r="H95" s="192"/>
      <c r="I95" s="192"/>
      <c r="J95" s="192"/>
      <c r="K95" s="23"/>
      <c r="L95" s="192" t="s">
        <v>53</v>
      </c>
      <c r="M95" s="192"/>
      <c r="N95" s="192"/>
      <c r="O95" s="192"/>
    </row>
    <row r="96" spans="1:15" x14ac:dyDescent="0.3">
      <c r="B96" s="66">
        <v>0.44444444444444442</v>
      </c>
      <c r="C96" s="66">
        <v>0.53472222222222221</v>
      </c>
      <c r="D96" s="52">
        <v>20</v>
      </c>
      <c r="E96" s="47" t="s">
        <v>18</v>
      </c>
      <c r="F96" s="4"/>
      <c r="G96" s="66">
        <v>0.44444444444444442</v>
      </c>
      <c r="H96" s="66">
        <v>0.53472222222222221</v>
      </c>
      <c r="I96" s="58">
        <v>20</v>
      </c>
      <c r="J96" s="47" t="s">
        <v>18</v>
      </c>
      <c r="L96" s="66">
        <v>0.44444444444444442</v>
      </c>
      <c r="M96" s="66">
        <v>0.53472222222222221</v>
      </c>
      <c r="N96" s="58">
        <v>30</v>
      </c>
      <c r="O96" s="49" t="s">
        <v>20</v>
      </c>
    </row>
    <row r="97" spans="2:15" x14ac:dyDescent="0.3">
      <c r="B97" s="66">
        <v>0.45833333333333331</v>
      </c>
      <c r="C97" s="66">
        <v>4.8611111111111112E-2</v>
      </c>
      <c r="D97" s="1">
        <v>5</v>
      </c>
      <c r="E97" s="25" t="s">
        <v>21</v>
      </c>
      <c r="F97" s="4"/>
      <c r="G97" s="9">
        <v>0.45833333333333331</v>
      </c>
      <c r="H97" s="9">
        <v>4.8611111111111112E-2</v>
      </c>
      <c r="I97" s="58">
        <v>20</v>
      </c>
      <c r="J97" s="25" t="s">
        <v>19</v>
      </c>
      <c r="L97" s="9">
        <v>0.46527777777777773</v>
      </c>
      <c r="M97" s="9">
        <v>5.5555555555555552E-2</v>
      </c>
      <c r="N97" s="58">
        <v>15</v>
      </c>
      <c r="O97" s="25" t="s">
        <v>18</v>
      </c>
    </row>
    <row r="98" spans="2:15" x14ac:dyDescent="0.3">
      <c r="B98" s="66">
        <v>0.46180555555555558</v>
      </c>
      <c r="C98" s="66">
        <v>5.2083333333333336E-2</v>
      </c>
      <c r="D98" s="1">
        <v>10</v>
      </c>
      <c r="E98" s="48" t="s">
        <v>22</v>
      </c>
      <c r="F98" s="4"/>
      <c r="G98" s="9">
        <v>0.47222222222222227</v>
      </c>
      <c r="H98" s="9">
        <v>6.25E-2</v>
      </c>
      <c r="I98" s="58">
        <v>5</v>
      </c>
      <c r="J98" s="25" t="s">
        <v>21</v>
      </c>
      <c r="L98" s="9">
        <v>0.47569444444444442</v>
      </c>
      <c r="M98" s="9">
        <v>6.5972222222222224E-2</v>
      </c>
      <c r="N98" s="58">
        <v>5</v>
      </c>
      <c r="O98" s="25" t="s">
        <v>21</v>
      </c>
    </row>
    <row r="99" spans="2:15" x14ac:dyDescent="0.3">
      <c r="B99" s="66">
        <v>0.46875</v>
      </c>
      <c r="C99" s="66">
        <v>5.9027777777777783E-2</v>
      </c>
      <c r="D99" s="1">
        <v>20</v>
      </c>
      <c r="E99" s="25" t="s">
        <v>19</v>
      </c>
      <c r="F99" s="4"/>
      <c r="G99" s="9">
        <v>0.47569444444444442</v>
      </c>
      <c r="H99" s="9">
        <v>6.5972222222222224E-2</v>
      </c>
      <c r="I99" s="58">
        <v>10</v>
      </c>
      <c r="J99" s="48" t="s">
        <v>22</v>
      </c>
      <c r="L99" s="9">
        <v>0.47916666666666669</v>
      </c>
      <c r="M99" s="9">
        <v>6.9444444444444434E-2</v>
      </c>
      <c r="N99" s="58">
        <v>5</v>
      </c>
      <c r="O99" s="48" t="s">
        <v>22</v>
      </c>
    </row>
    <row r="100" spans="2:15" x14ac:dyDescent="0.3">
      <c r="B100" s="62"/>
      <c r="C100" s="62"/>
      <c r="D100" s="11"/>
      <c r="E100" s="4"/>
      <c r="F100" s="4"/>
      <c r="G100" s="4"/>
      <c r="H100" s="7"/>
      <c r="I100" s="7"/>
      <c r="J100" s="7"/>
    </row>
    <row r="101" spans="2:15" x14ac:dyDescent="0.3">
      <c r="B101" s="62"/>
      <c r="C101" s="62"/>
      <c r="D101" s="10"/>
      <c r="E101" s="193" t="s">
        <v>11</v>
      </c>
      <c r="F101" s="193"/>
      <c r="G101" s="193"/>
      <c r="H101" s="193"/>
      <c r="I101" s="193"/>
      <c r="J101" s="4"/>
    </row>
    <row r="102" spans="2:15" x14ac:dyDescent="0.3">
      <c r="B102" s="72">
        <v>0.4826388888888889</v>
      </c>
      <c r="C102" s="72">
        <v>7.2916666666666671E-2</v>
      </c>
      <c r="D102" s="74">
        <v>15</v>
      </c>
      <c r="E102" s="194" t="s">
        <v>58</v>
      </c>
      <c r="F102" s="194"/>
      <c r="G102" s="194"/>
      <c r="H102" s="194"/>
      <c r="I102" s="194"/>
      <c r="J102" s="194"/>
      <c r="K102" s="194"/>
      <c r="L102" s="194"/>
      <c r="M102" s="194"/>
      <c r="N102" s="194"/>
      <c r="O102" s="194"/>
    </row>
    <row r="103" spans="2:15" x14ac:dyDescent="0.3">
      <c r="B103" s="66">
        <v>0.49305555555555558</v>
      </c>
      <c r="C103" s="66">
        <v>8.3333333333333329E-2</v>
      </c>
      <c r="D103" s="73">
        <v>10</v>
      </c>
      <c r="E103" s="183" t="s">
        <v>23</v>
      </c>
      <c r="F103" s="184"/>
      <c r="G103" s="184"/>
      <c r="H103" s="184"/>
      <c r="I103" s="184"/>
      <c r="J103" s="184"/>
      <c r="K103" s="184"/>
      <c r="L103" s="184"/>
      <c r="M103" s="184"/>
      <c r="N103" s="184"/>
      <c r="O103" s="185"/>
    </row>
    <row r="104" spans="2:15" x14ac:dyDescent="0.3">
      <c r="C104" s="68" t="s">
        <v>14</v>
      </c>
      <c r="D104" s="10">
        <f>SUM(D91:D103)</f>
        <v>110</v>
      </c>
      <c r="I104" s="10">
        <f>SUM(I91:I103)+D92+D102+D103</f>
        <v>110</v>
      </c>
      <c r="N104" s="10">
        <f>SUM(N91:N103)+D92+D102+D103</f>
        <v>110</v>
      </c>
    </row>
  </sheetData>
  <mergeCells count="42">
    <mergeCell ref="B56:C58"/>
    <mergeCell ref="E60:I60"/>
    <mergeCell ref="E73:O73"/>
    <mergeCell ref="L91:M91"/>
    <mergeCell ref="E90:I90"/>
    <mergeCell ref="B91:C91"/>
    <mergeCell ref="G91:H91"/>
    <mergeCell ref="E94:I94"/>
    <mergeCell ref="B95:E95"/>
    <mergeCell ref="G95:J95"/>
    <mergeCell ref="L95:O95"/>
    <mergeCell ref="D77:J77"/>
    <mergeCell ref="L35:M35"/>
    <mergeCell ref="E103:O103"/>
    <mergeCell ref="B61:C61"/>
    <mergeCell ref="G61:H61"/>
    <mergeCell ref="L61:M61"/>
    <mergeCell ref="E62:O62"/>
    <mergeCell ref="E64:I64"/>
    <mergeCell ref="B65:E65"/>
    <mergeCell ref="G65:J65"/>
    <mergeCell ref="L65:O65"/>
    <mergeCell ref="E72:I72"/>
    <mergeCell ref="E74:O74"/>
    <mergeCell ref="B86:C88"/>
    <mergeCell ref="E101:I101"/>
    <mergeCell ref="E102:O102"/>
    <mergeCell ref="E92:O92"/>
    <mergeCell ref="B2:C4"/>
    <mergeCell ref="B6:C6"/>
    <mergeCell ref="B30:C32"/>
    <mergeCell ref="B35:C35"/>
    <mergeCell ref="G35:H35"/>
    <mergeCell ref="E7:F7"/>
    <mergeCell ref="E8:F8"/>
    <mergeCell ref="E14:F14"/>
    <mergeCell ref="E11:F11"/>
    <mergeCell ref="E12:F12"/>
    <mergeCell ref="E6:F6"/>
    <mergeCell ref="E13:F13"/>
    <mergeCell ref="E9:F9"/>
    <mergeCell ref="E10:F10"/>
  </mergeCells>
  <pageMargins left="0.7" right="0.7" top="0.75" bottom="0.75" header="0.3" footer="0.3"/>
  <pageSetup scale="32" orientation="landscape" r:id="rId1"/>
  <rowBreaks count="1" manualBreakCount="1">
    <brk id="27" max="16383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88"/>
  <sheetViews>
    <sheetView showGridLines="0" zoomScale="80" zoomScaleNormal="80" workbookViewId="0">
      <selection activeCell="D29" sqref="D29"/>
    </sheetView>
  </sheetViews>
  <sheetFormatPr defaultColWidth="8.88671875" defaultRowHeight="14.4" x14ac:dyDescent="0.3"/>
  <cols>
    <col min="1" max="1" width="8.88671875" style="16"/>
    <col min="2" max="2" width="6.6640625" style="15" customWidth="1"/>
    <col min="3" max="3" width="7.7773437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26" width="3.5546875" style="16" customWidth="1"/>
    <col min="27" max="28" width="6.6640625" style="16" customWidth="1"/>
    <col min="29" max="29" width="14.33203125" style="16" customWidth="1"/>
    <col min="30" max="30" width="22" style="16" customWidth="1"/>
    <col min="31" max="31" width="11.109375" style="16" customWidth="1"/>
    <col min="32" max="16384" width="8.88671875" style="16"/>
  </cols>
  <sheetData>
    <row r="1" spans="1:34" customFormat="1" x14ac:dyDescent="0.3">
      <c r="A1" t="s">
        <v>144</v>
      </c>
      <c r="B1" s="10"/>
      <c r="C1" s="10"/>
    </row>
    <row r="2" spans="1:34" customFormat="1" x14ac:dyDescent="0.3">
      <c r="A2" s="16"/>
      <c r="B2" s="205">
        <v>3</v>
      </c>
      <c r="C2" s="205"/>
      <c r="E2" s="129" t="s">
        <v>136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customFormat="1" x14ac:dyDescent="0.3">
      <c r="A3" s="16"/>
      <c r="B3" s="205"/>
      <c r="C3" s="205"/>
      <c r="E3" s="130" t="s">
        <v>129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customFormat="1" x14ac:dyDescent="0.3">
      <c r="A4" s="16"/>
      <c r="B4" s="205"/>
      <c r="C4" s="205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t="s">
        <v>98</v>
      </c>
      <c r="AG5" s="16"/>
      <c r="AH5" s="16"/>
    </row>
    <row r="6" spans="1:34" customFormat="1" ht="28.8" customHeight="1" x14ac:dyDescent="0.3">
      <c r="A6" s="16"/>
      <c r="B6" s="206" t="s">
        <v>4</v>
      </c>
      <c r="C6" s="207"/>
      <c r="D6" s="55" t="s">
        <v>5</v>
      </c>
      <c r="E6" s="89" t="s">
        <v>6</v>
      </c>
      <c r="F6" s="19"/>
      <c r="G6" s="208" t="s">
        <v>4</v>
      </c>
      <c r="H6" s="208"/>
      <c r="I6" s="89" t="s">
        <v>5</v>
      </c>
      <c r="J6" s="89" t="s">
        <v>6</v>
      </c>
      <c r="K6" s="16"/>
      <c r="L6" s="209" t="s">
        <v>4</v>
      </c>
      <c r="M6" s="210"/>
      <c r="N6" s="89" t="s">
        <v>5</v>
      </c>
      <c r="O6" s="89" t="s">
        <v>6</v>
      </c>
      <c r="P6" s="148"/>
      <c r="Q6" s="211"/>
      <c r="R6" s="211"/>
      <c r="S6" s="77"/>
      <c r="T6" s="77"/>
      <c r="U6" s="16"/>
      <c r="V6" s="211"/>
      <c r="W6" s="211"/>
      <c r="X6" s="77"/>
      <c r="Y6" s="77"/>
      <c r="Z6" s="77"/>
      <c r="AA6" s="211"/>
      <c r="AB6" s="211"/>
      <c r="AC6" s="77"/>
      <c r="AD6" s="77"/>
      <c r="AE6" s="77"/>
    </row>
    <row r="7" spans="1:34" customFormat="1" x14ac:dyDescent="0.3">
      <c r="A7" s="16"/>
      <c r="B7" s="59">
        <v>0.41666666666666669</v>
      </c>
      <c r="C7" s="59">
        <v>0.5</v>
      </c>
      <c r="D7" s="56">
        <v>5</v>
      </c>
      <c r="E7" s="198" t="s">
        <v>27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4" customFormat="1" ht="23.4" customHeight="1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199" t="s">
        <v>167</v>
      </c>
      <c r="F8" s="200"/>
      <c r="G8" s="200"/>
      <c r="H8" s="200"/>
      <c r="I8" s="200"/>
      <c r="J8" s="200"/>
      <c r="K8" s="200"/>
      <c r="L8" s="200"/>
      <c r="M8" s="200"/>
      <c r="N8" s="200"/>
      <c r="O8" s="201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6"/>
      <c r="AF8" t="s">
        <v>99</v>
      </c>
    </row>
    <row r="9" spans="1:34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G9" t="s">
        <v>101</v>
      </c>
      <c r="AH9">
        <f>SUMIF(AF$7:AF$20,"=P",D$7:D$20)</f>
        <v>45</v>
      </c>
    </row>
    <row r="10" spans="1:34" customFormat="1" ht="15.6" customHeight="1" x14ac:dyDescent="0.3">
      <c r="A10" s="21"/>
      <c r="B10" s="195" t="s">
        <v>29</v>
      </c>
      <c r="C10" s="196"/>
      <c r="D10" s="196"/>
      <c r="E10" s="197"/>
      <c r="F10" s="29"/>
      <c r="G10" s="195" t="s">
        <v>141</v>
      </c>
      <c r="H10" s="196"/>
      <c r="I10" s="196"/>
      <c r="J10" s="197"/>
      <c r="K10" s="30"/>
      <c r="L10" s="195" t="s">
        <v>91</v>
      </c>
      <c r="M10" s="196"/>
      <c r="N10" s="196"/>
      <c r="O10" s="197"/>
      <c r="P10" s="29"/>
      <c r="Q10" s="16"/>
      <c r="R10" s="16"/>
      <c r="S10" s="16"/>
      <c r="T10" s="16"/>
      <c r="U10" s="21"/>
      <c r="V10" s="16"/>
      <c r="W10" s="16"/>
      <c r="X10" s="16"/>
      <c r="Y10" s="16"/>
      <c r="Z10" s="27"/>
      <c r="AA10" s="16"/>
      <c r="AB10" s="16"/>
      <c r="AC10" s="16"/>
      <c r="AD10" s="16"/>
      <c r="AE10" s="27"/>
      <c r="AG10" t="s">
        <v>99</v>
      </c>
      <c r="AH10">
        <f>SUMIF(AF$7:AF$20,"=T",D$7:D$20)</f>
        <v>55</v>
      </c>
    </row>
    <row r="11" spans="1:34" customFormat="1" ht="33" customHeight="1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32" t="s">
        <v>171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32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32" t="s">
        <v>89</v>
      </c>
      <c r="P11" s="27"/>
      <c r="Q11" s="16"/>
      <c r="R11" s="16"/>
      <c r="S11" s="16"/>
      <c r="T11" s="16"/>
      <c r="U11" s="16"/>
      <c r="V11" s="16"/>
      <c r="W11" s="16"/>
      <c r="X11" s="16"/>
      <c r="Y11" s="16"/>
      <c r="Z11" s="27"/>
      <c r="AA11" s="16"/>
      <c r="AB11" s="16"/>
      <c r="AC11" s="16"/>
      <c r="AD11" s="16"/>
      <c r="AE11" s="27"/>
      <c r="AF11" t="s">
        <v>99</v>
      </c>
      <c r="AG11" t="s">
        <v>100</v>
      </c>
      <c r="AH11">
        <f>SUMIF(AF$7:AF$20,"=A",D$7:D$20)</f>
        <v>10</v>
      </c>
    </row>
    <row r="12" spans="1:34" customFormat="1" ht="33.6" customHeight="1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32" t="s">
        <v>151</v>
      </c>
      <c r="F12" s="27"/>
      <c r="G12" s="57">
        <f>G11+TIME(0,$I16,0)</f>
        <v>0.44791666666666663</v>
      </c>
      <c r="H12" s="57">
        <f>H11+TIME(0,$I16,0)</f>
        <v>0.53125</v>
      </c>
      <c r="I12" s="56">
        <v>30</v>
      </c>
      <c r="J12" s="132" t="s">
        <v>35</v>
      </c>
      <c r="K12" s="32"/>
      <c r="L12" s="57">
        <f>L11+TIME(0,$N11,0)</f>
        <v>0.44791666666666663</v>
      </c>
      <c r="M12" s="57">
        <f>M11+TIME(0,$N11,0)</f>
        <v>0.53125</v>
      </c>
      <c r="N12" s="56">
        <v>45</v>
      </c>
      <c r="O12" s="132" t="s">
        <v>151</v>
      </c>
      <c r="P12" s="27"/>
      <c r="Q12" s="16"/>
      <c r="R12" s="16"/>
      <c r="S12" s="16"/>
      <c r="T12" s="16"/>
      <c r="U12" s="16"/>
      <c r="V12" s="16"/>
      <c r="W12" s="16"/>
      <c r="X12" s="16"/>
      <c r="Y12" s="16"/>
      <c r="Z12" s="27"/>
      <c r="AA12" s="16"/>
      <c r="AB12" s="16"/>
      <c r="AC12" s="16"/>
      <c r="AD12" s="16"/>
      <c r="AE12" s="27"/>
      <c r="AF12" t="s">
        <v>101</v>
      </c>
      <c r="AG12" s="16"/>
      <c r="AH12" s="16"/>
    </row>
    <row r="13" spans="1:34" customFormat="1" ht="28.8" x14ac:dyDescent="0.3">
      <c r="A13" s="16"/>
      <c r="B13" s="33"/>
      <c r="C13" s="33"/>
      <c r="D13" s="34"/>
      <c r="E13" s="34"/>
      <c r="F13" s="27"/>
      <c r="G13" s="57">
        <f>G12+TIME(0,$I17,0)</f>
        <v>0.46874999999999994</v>
      </c>
      <c r="H13" s="57">
        <f>H12+TIME(0,$I17,0)</f>
        <v>0.55208333333333337</v>
      </c>
      <c r="I13" s="56">
        <v>30</v>
      </c>
      <c r="J13" s="132" t="s">
        <v>139</v>
      </c>
      <c r="K13" s="32"/>
      <c r="L13" s="57">
        <f>L12+TIME(0,$N12,0)</f>
        <v>0.47916666666666663</v>
      </c>
      <c r="M13" s="57">
        <f>M12+TIME(0,$N12,0)</f>
        <v>0.5625</v>
      </c>
      <c r="N13" s="56">
        <v>15</v>
      </c>
      <c r="O13" s="132" t="s">
        <v>61</v>
      </c>
      <c r="P13" s="27"/>
      <c r="Q13" s="16"/>
      <c r="R13" s="16"/>
      <c r="S13" s="16"/>
      <c r="T13" s="16"/>
      <c r="U13" s="16"/>
      <c r="V13" s="16"/>
      <c r="W13" s="16"/>
      <c r="X13" s="16"/>
      <c r="Y13" s="16"/>
      <c r="Z13" s="27"/>
      <c r="AA13" s="16"/>
      <c r="AB13" s="16"/>
      <c r="AC13" s="16"/>
      <c r="AD13" s="16"/>
      <c r="AE13" s="27"/>
    </row>
    <row r="14" spans="1:34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27"/>
      <c r="AA14" s="76"/>
      <c r="AB14" s="76"/>
      <c r="AC14" s="27"/>
      <c r="AD14" s="27"/>
      <c r="AE14" s="27"/>
    </row>
    <row r="15" spans="1:34" customFormat="1" x14ac:dyDescent="0.3">
      <c r="A15" s="16"/>
      <c r="B15" s="195" t="s">
        <v>52</v>
      </c>
      <c r="C15" s="196"/>
      <c r="D15" s="196"/>
      <c r="E15" s="197"/>
      <c r="F15" s="27"/>
      <c r="G15" s="195" t="s">
        <v>142</v>
      </c>
      <c r="H15" s="196"/>
      <c r="I15" s="196"/>
      <c r="J15" s="197"/>
      <c r="K15" s="32"/>
      <c r="L15" s="195" t="s">
        <v>140</v>
      </c>
      <c r="M15" s="196"/>
      <c r="N15" s="196"/>
      <c r="O15" s="197"/>
      <c r="P15" s="27"/>
      <c r="Q15" s="76"/>
      <c r="R15" s="76"/>
      <c r="S15" s="27"/>
      <c r="T15" s="27"/>
      <c r="U15" s="16"/>
      <c r="V15" s="76"/>
      <c r="W15" s="76"/>
      <c r="X15" s="27"/>
      <c r="Y15" s="27"/>
      <c r="Z15" s="27"/>
      <c r="AA15" s="76"/>
      <c r="AB15" s="76"/>
      <c r="AC15" s="27"/>
      <c r="AD15" s="27"/>
      <c r="AE15" s="27"/>
    </row>
    <row r="16" spans="1:34" customFormat="1" ht="33.6" customHeight="1" x14ac:dyDescent="0.3">
      <c r="A16" s="16"/>
      <c r="B16" s="57">
        <f>B8+TIME(0,$D8,0)</f>
        <v>0.42708333333333331</v>
      </c>
      <c r="C16" s="57">
        <f>C8+TIME(0,$D8,0)</f>
        <v>0.51041666666666663</v>
      </c>
      <c r="D16" s="56">
        <v>45</v>
      </c>
      <c r="E16" s="132" t="s">
        <v>151</v>
      </c>
      <c r="F16" s="27"/>
      <c r="G16" s="57">
        <f>$B8+TIME(0,$D8,0)</f>
        <v>0.42708333333333331</v>
      </c>
      <c r="H16" s="57">
        <f>$C8+TIME(0,$D8,0)</f>
        <v>0.51041666666666663</v>
      </c>
      <c r="I16" s="56">
        <v>30</v>
      </c>
      <c r="J16" s="132" t="s">
        <v>139</v>
      </c>
      <c r="K16" s="32"/>
      <c r="L16" s="57">
        <f>$B8+TIME(0,$D8,0)</f>
        <v>0.42708333333333331</v>
      </c>
      <c r="M16" s="57">
        <f>$C8+TIME(0,$D8,0)</f>
        <v>0.51041666666666663</v>
      </c>
      <c r="N16" s="56">
        <v>45</v>
      </c>
      <c r="O16" s="132" t="s">
        <v>151</v>
      </c>
      <c r="P16" s="27"/>
      <c r="Q16" s="76"/>
      <c r="R16" s="76"/>
      <c r="S16" s="27"/>
      <c r="T16" s="27"/>
      <c r="U16" s="16"/>
      <c r="V16" s="76"/>
      <c r="W16" s="76"/>
      <c r="X16" s="27"/>
      <c r="Y16" s="27"/>
      <c r="Z16" s="27"/>
      <c r="AA16" s="76"/>
      <c r="AB16" s="76"/>
      <c r="AC16" s="27"/>
      <c r="AD16" s="27"/>
      <c r="AE16" s="27"/>
    </row>
    <row r="17" spans="1:34" customFormat="1" ht="33.6" customHeight="1" x14ac:dyDescent="0.3">
      <c r="A17" s="16"/>
      <c r="B17" s="57">
        <f>B16+TIME(0,D16,0)</f>
        <v>0.45833333333333331</v>
      </c>
      <c r="C17" s="57">
        <f>C16+TIME(0,D16,0)</f>
        <v>0.54166666666666663</v>
      </c>
      <c r="D17" s="56">
        <v>45</v>
      </c>
      <c r="E17" s="132" t="s">
        <v>171</v>
      </c>
      <c r="F17" s="27"/>
      <c r="G17" s="57">
        <f>G16+TIME(0,$I16,0)</f>
        <v>0.44791666666666663</v>
      </c>
      <c r="H17" s="57">
        <f>H16+TIME(0,$I16,0)</f>
        <v>0.53125</v>
      </c>
      <c r="I17" s="56">
        <v>30</v>
      </c>
      <c r="J17" s="132" t="s">
        <v>35</v>
      </c>
      <c r="K17" s="32"/>
      <c r="L17" s="57">
        <f>L16+TIME(0,$N11,0)</f>
        <v>0.44791666666666663</v>
      </c>
      <c r="M17" s="57">
        <f>M16+TIME(0,$N11,0)</f>
        <v>0.53125</v>
      </c>
      <c r="N17" s="56">
        <v>15</v>
      </c>
      <c r="O17" s="132" t="s">
        <v>61</v>
      </c>
      <c r="P17" s="27"/>
      <c r="Q17" s="76"/>
      <c r="R17" s="76"/>
      <c r="S17" s="27"/>
      <c r="T17" s="27"/>
      <c r="U17" s="16"/>
      <c r="V17" s="76"/>
      <c r="W17" s="76"/>
      <c r="X17" s="27"/>
      <c r="Y17" s="27"/>
      <c r="Z17" s="27"/>
      <c r="AA17" s="76"/>
      <c r="AB17" s="76"/>
      <c r="AC17" s="27"/>
      <c r="AD17" s="27"/>
      <c r="AE17" s="27"/>
    </row>
    <row r="18" spans="1:34" customFormat="1" ht="31.8" customHeight="1" x14ac:dyDescent="0.3">
      <c r="A18" s="16"/>
      <c r="B18" s="76"/>
      <c r="C18" s="76"/>
      <c r="D18" s="27"/>
      <c r="E18" s="27"/>
      <c r="F18" s="27"/>
      <c r="G18" s="57">
        <f>G17+TIME(0,$I17,0)</f>
        <v>0.46874999999999994</v>
      </c>
      <c r="H18" s="57">
        <f>H17+TIME(0,$I17,0)</f>
        <v>0.55208333333333337</v>
      </c>
      <c r="I18" s="56">
        <v>30</v>
      </c>
      <c r="J18" s="132" t="s">
        <v>89</v>
      </c>
      <c r="K18" s="32"/>
      <c r="L18" s="57">
        <f>L17+TIME(0,$N12,0)</f>
        <v>0.47916666666666663</v>
      </c>
      <c r="M18" s="57">
        <f>M17+TIME(0,$N12,0)</f>
        <v>0.5625</v>
      </c>
      <c r="N18" s="56">
        <v>30</v>
      </c>
      <c r="O18" s="132" t="s">
        <v>89</v>
      </c>
      <c r="P18" s="27"/>
      <c r="Q18" s="76"/>
      <c r="R18" s="76"/>
      <c r="S18" s="27"/>
      <c r="T18" s="27"/>
      <c r="U18" s="16"/>
      <c r="V18" s="76"/>
      <c r="W18" s="76"/>
      <c r="X18" s="27"/>
      <c r="Y18" s="27"/>
      <c r="Z18" s="27"/>
      <c r="AA18" s="76"/>
      <c r="AB18" s="76"/>
      <c r="AC18" s="27"/>
      <c r="AD18" s="27"/>
      <c r="AE18" s="27"/>
    </row>
    <row r="19" spans="1:34" customFormat="1" x14ac:dyDescent="0.3">
      <c r="A19" s="16"/>
      <c r="B19" s="76"/>
      <c r="C19" s="76"/>
      <c r="D19" s="27"/>
      <c r="E19" s="27"/>
      <c r="F19" s="27"/>
      <c r="G19" s="76"/>
      <c r="H19" s="76"/>
      <c r="I19" s="27"/>
      <c r="J19" s="27"/>
      <c r="K19" s="32"/>
      <c r="L19" s="76"/>
      <c r="M19" s="76"/>
      <c r="N19" s="27"/>
      <c r="O19" s="27"/>
      <c r="P19" s="27"/>
      <c r="Q19" s="76"/>
      <c r="R19" s="76"/>
      <c r="S19" s="27"/>
      <c r="T19" s="27"/>
      <c r="U19" s="16"/>
      <c r="V19" s="76"/>
      <c r="W19" s="76"/>
      <c r="X19" s="27"/>
      <c r="Y19" s="27"/>
      <c r="Z19" s="27"/>
      <c r="AA19" s="76"/>
      <c r="AB19" s="76"/>
      <c r="AC19" s="27"/>
      <c r="AD19" s="27"/>
      <c r="AE19" s="27"/>
    </row>
    <row r="20" spans="1:34" customFormat="1" x14ac:dyDescent="0.3">
      <c r="A20" s="17"/>
      <c r="B20" s="57">
        <f>B12+TIME(0,D12,0)</f>
        <v>0.48958333333333331</v>
      </c>
      <c r="C20" s="57">
        <f>C12+TIME(0,D12,0)</f>
        <v>0.57291666666666663</v>
      </c>
      <c r="D20" s="56">
        <v>5</v>
      </c>
      <c r="E20" s="202" t="s">
        <v>84</v>
      </c>
      <c r="F20" s="203"/>
      <c r="G20" s="203"/>
      <c r="H20" s="203"/>
      <c r="I20" s="203"/>
      <c r="J20" s="203"/>
      <c r="K20" s="203"/>
      <c r="L20" s="203"/>
      <c r="M20" s="203"/>
      <c r="N20" s="203"/>
      <c r="O20" s="204"/>
      <c r="AE20" s="16"/>
      <c r="AF20" t="s">
        <v>100</v>
      </c>
    </row>
    <row r="21" spans="1:34" customFormat="1" hidden="1" x14ac:dyDescent="0.3">
      <c r="B21" s="10"/>
      <c r="C21" s="68" t="s">
        <v>14</v>
      </c>
      <c r="D21" s="10">
        <f>SUM(D7:D20)</f>
        <v>200</v>
      </c>
      <c r="E21" s="16"/>
      <c r="F21" s="16"/>
      <c r="G21" s="15"/>
      <c r="H21" s="15"/>
      <c r="I21" s="10" t="e">
        <f>SUM(#REF!)+$D7+$D8+D20</f>
        <v>#REF!</v>
      </c>
      <c r="J21" s="16"/>
      <c r="K21" s="16"/>
      <c r="L21" s="16"/>
      <c r="M21" s="16"/>
      <c r="N21" s="10">
        <f>SUM(I16:I18)+$D7+$D8+D20</f>
        <v>110</v>
      </c>
      <c r="O21" s="16"/>
      <c r="P21" s="16"/>
      <c r="Q21" s="16"/>
      <c r="R21" s="16"/>
      <c r="S21" s="10">
        <f>SUM(I11:I13)+$D7+$D8+D20</f>
        <v>110</v>
      </c>
      <c r="T21" s="16"/>
      <c r="U21" s="16"/>
      <c r="V21" s="16"/>
      <c r="W21" s="16"/>
      <c r="X21" s="10">
        <f>SUM(N11:N13)+$D7+$D8+D20</f>
        <v>110</v>
      </c>
      <c r="Y21" s="16"/>
      <c r="Z21" s="16"/>
      <c r="AA21" s="16"/>
      <c r="AB21" s="16"/>
      <c r="AC21" s="10">
        <f>SUM(N16:N18)+$D7+$D8+I20</f>
        <v>105</v>
      </c>
      <c r="AD21" s="16"/>
      <c r="AE21" s="16"/>
    </row>
    <row r="22" spans="1:34" customFormat="1" x14ac:dyDescent="0.3">
      <c r="B22" s="10"/>
      <c r="C22" s="68"/>
      <c r="D22" s="10"/>
      <c r="E22" s="16"/>
      <c r="F22" s="16"/>
      <c r="G22" s="15"/>
      <c r="H22" s="15"/>
      <c r="I22" s="10"/>
      <c r="J22" s="16"/>
      <c r="K22" s="16"/>
      <c r="L22" s="16"/>
      <c r="M22" s="16"/>
      <c r="N22" s="10"/>
      <c r="O22" s="16"/>
      <c r="P22" s="16"/>
      <c r="Q22" s="16"/>
      <c r="R22" s="16"/>
      <c r="S22" s="10"/>
      <c r="T22" s="16"/>
      <c r="U22" s="16"/>
      <c r="V22" s="16"/>
      <c r="W22" s="16"/>
      <c r="X22" s="10"/>
      <c r="Y22" s="16"/>
      <c r="Z22" s="16"/>
      <c r="AA22" s="16"/>
      <c r="AB22" s="16"/>
      <c r="AC22" s="10"/>
      <c r="AD22" s="16"/>
      <c r="AE22" s="16"/>
    </row>
    <row r="23" spans="1:34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customFormat="1" x14ac:dyDescent="0.3">
      <c r="B24" s="10"/>
      <c r="C24" s="10"/>
      <c r="E24" t="s">
        <v>25</v>
      </c>
      <c r="G24" s="10"/>
      <c r="H24" s="10"/>
    </row>
    <row r="25" spans="1:34" customFormat="1" x14ac:dyDescent="0.3">
      <c r="B25" s="10"/>
      <c r="C25" s="10"/>
      <c r="E25" t="s">
        <v>26</v>
      </c>
      <c r="G25" s="10"/>
      <c r="H25" s="10"/>
    </row>
    <row r="26" spans="1:34" customFormat="1" x14ac:dyDescent="0.3">
      <c r="B26" s="10"/>
      <c r="C26" s="10"/>
      <c r="E26" s="51" t="s">
        <v>36</v>
      </c>
      <c r="G26" s="10"/>
      <c r="H26" s="10"/>
    </row>
    <row r="27" spans="1:34" customFormat="1" x14ac:dyDescent="0.3">
      <c r="A27" s="16"/>
      <c r="B27" s="15"/>
      <c r="C27" s="15"/>
      <c r="D27" s="16"/>
      <c r="E27" s="16"/>
      <c r="F27" s="16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customFormat="1" x14ac:dyDescent="0.3">
      <c r="B28" s="10"/>
      <c r="C28" s="10"/>
    </row>
    <row r="29" spans="1:34" customFormat="1" x14ac:dyDescent="0.3">
      <c r="B29" s="10"/>
      <c r="C29" s="10"/>
      <c r="E29" t="s">
        <v>152</v>
      </c>
    </row>
    <row r="30" spans="1:34" customFormat="1" x14ac:dyDescent="0.3">
      <c r="B30" s="10"/>
      <c r="C30" s="10"/>
      <c r="E30" t="s">
        <v>153</v>
      </c>
    </row>
    <row r="31" spans="1:34" customFormat="1" x14ac:dyDescent="0.3">
      <c r="B31" s="10"/>
      <c r="C31" s="10"/>
      <c r="E31" t="s">
        <v>154</v>
      </c>
    </row>
    <row r="32" spans="1:34" customFormat="1" x14ac:dyDescent="0.3">
      <c r="B32" s="10"/>
      <c r="C32" s="10"/>
    </row>
    <row r="33" spans="1:34" customFormat="1" x14ac:dyDescent="0.3">
      <c r="B33" s="10"/>
      <c r="C33" s="10"/>
    </row>
    <row r="34" spans="1:34" customFormat="1" x14ac:dyDescent="0.3">
      <c r="B34" s="10"/>
      <c r="C34" s="10"/>
    </row>
    <row r="35" spans="1:34" customFormat="1" x14ac:dyDescent="0.3">
      <c r="B35" s="10"/>
      <c r="C35" s="10"/>
    </row>
    <row r="36" spans="1:34" customFormat="1" x14ac:dyDescent="0.3">
      <c r="B36" s="10"/>
      <c r="C36" s="10"/>
    </row>
    <row r="39" spans="1:34" ht="14.4" customHeight="1" x14ac:dyDescent="0.3">
      <c r="B39" s="174">
        <v>3</v>
      </c>
      <c r="C39" s="174"/>
      <c r="D39" s="2" t="s">
        <v>86</v>
      </c>
      <c r="E39" s="2"/>
      <c r="F39" s="2"/>
      <c r="G39" s="2"/>
      <c r="H39" s="2"/>
      <c r="I39" s="17"/>
    </row>
    <row r="40" spans="1:34" ht="14.4" customHeight="1" x14ac:dyDescent="0.3">
      <c r="B40" s="174"/>
      <c r="C40" s="174"/>
      <c r="D40" s="8" t="s">
        <v>87</v>
      </c>
      <c r="E40" s="8"/>
      <c r="F40" s="8"/>
      <c r="G40" s="8"/>
      <c r="H40" s="8"/>
      <c r="I40" s="17"/>
    </row>
    <row r="41" spans="1:34" ht="14.4" customHeight="1" x14ac:dyDescent="0.3">
      <c r="B41" s="174"/>
      <c r="C41" s="174"/>
      <c r="D41" s="24" t="s">
        <v>2</v>
      </c>
      <c r="E41" s="24"/>
      <c r="F41" s="24"/>
      <c r="G41" s="24"/>
      <c r="H41" s="24"/>
    </row>
    <row r="42" spans="1:34" x14ac:dyDescent="0.3">
      <c r="A42" s="16" t="s">
        <v>112</v>
      </c>
    </row>
    <row r="43" spans="1:34" x14ac:dyDescent="0.3">
      <c r="A43" s="16" t="s">
        <v>114</v>
      </c>
      <c r="E43" s="10" t="s">
        <v>3</v>
      </c>
      <c r="AF43" t="s">
        <v>98</v>
      </c>
      <c r="AG43"/>
      <c r="AH43"/>
    </row>
    <row r="44" spans="1:34" ht="14.4" customHeight="1" x14ac:dyDescent="0.3">
      <c r="B44" s="206" t="s">
        <v>4</v>
      </c>
      <c r="C44" s="207"/>
      <c r="D44" s="53" t="s">
        <v>5</v>
      </c>
      <c r="E44" s="89" t="s">
        <v>6</v>
      </c>
      <c r="F44" s="19"/>
      <c r="G44" s="206" t="s">
        <v>4</v>
      </c>
      <c r="H44" s="207"/>
      <c r="I44" s="13" t="s">
        <v>5</v>
      </c>
      <c r="J44" s="89" t="s">
        <v>6</v>
      </c>
      <c r="L44" s="206" t="s">
        <v>4</v>
      </c>
      <c r="M44" s="207"/>
      <c r="N44" s="13" t="s">
        <v>5</v>
      </c>
      <c r="O44" s="89" t="s">
        <v>6</v>
      </c>
      <c r="P44" s="19"/>
      <c r="Q44" s="206" t="s">
        <v>4</v>
      </c>
      <c r="R44" s="207"/>
      <c r="S44" s="13" t="s">
        <v>5</v>
      </c>
      <c r="T44" s="89" t="s">
        <v>6</v>
      </c>
      <c r="V44" s="206" t="s">
        <v>4</v>
      </c>
      <c r="W44" s="207"/>
      <c r="X44" s="13" t="s">
        <v>5</v>
      </c>
      <c r="Y44" s="89" t="s">
        <v>6</v>
      </c>
      <c r="Z44" s="77"/>
      <c r="AA44" s="206" t="s">
        <v>4</v>
      </c>
      <c r="AB44" s="207"/>
      <c r="AC44" s="13" t="s">
        <v>5</v>
      </c>
      <c r="AD44" s="89" t="s">
        <v>6</v>
      </c>
      <c r="AE44" s="77"/>
      <c r="AF44"/>
      <c r="AG44"/>
      <c r="AH44"/>
    </row>
    <row r="45" spans="1:34" x14ac:dyDescent="0.3">
      <c r="B45" s="59">
        <v>0.41666666666666669</v>
      </c>
      <c r="C45" s="59">
        <v>0.5</v>
      </c>
      <c r="D45" s="56">
        <v>5</v>
      </c>
      <c r="E45" s="215" t="s">
        <v>27</v>
      </c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7"/>
      <c r="Z45" s="144"/>
      <c r="AA45" s="144"/>
      <c r="AB45" s="144"/>
      <c r="AC45" s="144"/>
      <c r="AF45" t="s">
        <v>100</v>
      </c>
      <c r="AG45"/>
      <c r="AH45"/>
    </row>
    <row r="46" spans="1:34" ht="23.4" customHeight="1" x14ac:dyDescent="0.3">
      <c r="B46" s="57">
        <f>B45+TIME(0,D45,0)</f>
        <v>0.4201388888888889</v>
      </c>
      <c r="C46" s="57">
        <f>C45+TIME(0,D45,0)</f>
        <v>0.50347222222222221</v>
      </c>
      <c r="D46" s="56">
        <v>10</v>
      </c>
      <c r="E46" s="218" t="s">
        <v>79</v>
      </c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20"/>
      <c r="Z46" s="145"/>
      <c r="AA46" s="145"/>
      <c r="AB46" s="145"/>
      <c r="AC46" s="145"/>
      <c r="AF46" t="s">
        <v>99</v>
      </c>
      <c r="AG46"/>
      <c r="AH46"/>
    </row>
    <row r="47" spans="1:34" ht="23.4" customHeight="1" x14ac:dyDescent="0.3">
      <c r="B47" s="76"/>
      <c r="C47" s="7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AF47"/>
      <c r="AG47"/>
      <c r="AH47"/>
    </row>
    <row r="48" spans="1:34" customFormat="1" ht="14.4" customHeight="1" x14ac:dyDescent="0.3">
      <c r="B48" s="79"/>
      <c r="D48" s="79" t="s">
        <v>47</v>
      </c>
      <c r="E48" s="79"/>
      <c r="F48" s="79"/>
      <c r="G48" s="80"/>
      <c r="H48" s="80"/>
      <c r="I48" t="s">
        <v>9</v>
      </c>
      <c r="N48" t="s">
        <v>9</v>
      </c>
      <c r="O48" s="80"/>
      <c r="P48" s="80"/>
      <c r="Q48" s="80"/>
      <c r="R48" s="80"/>
      <c r="S48" t="s">
        <v>9</v>
      </c>
      <c r="T48" s="80"/>
      <c r="X48" t="s">
        <v>9</v>
      </c>
      <c r="AC48" t="s">
        <v>9</v>
      </c>
    </row>
    <row r="49" spans="1:34" s="21" customFormat="1" ht="15.75" customHeight="1" x14ac:dyDescent="0.3">
      <c r="B49" s="212" t="s">
        <v>29</v>
      </c>
      <c r="C49" s="213"/>
      <c r="D49" s="213"/>
      <c r="E49" s="214"/>
      <c r="F49" s="29"/>
      <c r="G49" s="212" t="s">
        <v>52</v>
      </c>
      <c r="H49" s="213"/>
      <c r="I49" s="213"/>
      <c r="J49" s="214"/>
      <c r="K49" s="30"/>
      <c r="L49" s="212" t="s">
        <v>30</v>
      </c>
      <c r="M49" s="213"/>
      <c r="N49" s="213"/>
      <c r="O49" s="214"/>
      <c r="P49" s="29"/>
      <c r="Q49" s="212" t="s">
        <v>50</v>
      </c>
      <c r="R49" s="213"/>
      <c r="S49" s="213"/>
      <c r="T49" s="214"/>
      <c r="V49" s="212" t="s">
        <v>91</v>
      </c>
      <c r="W49" s="213"/>
      <c r="X49" s="213"/>
      <c r="Y49" s="214"/>
      <c r="Z49" s="29"/>
      <c r="AA49" s="212" t="s">
        <v>91</v>
      </c>
      <c r="AB49" s="213"/>
      <c r="AC49" s="213"/>
      <c r="AD49" s="214"/>
      <c r="AE49" s="29"/>
      <c r="AF49"/>
      <c r="AG49" t="s">
        <v>101</v>
      </c>
      <c r="AH49">
        <f>SUMIF(AF$45:AF$57,"=p",D$45:D$57)</f>
        <v>45</v>
      </c>
    </row>
    <row r="50" spans="1:34" ht="28.8" x14ac:dyDescent="0.3">
      <c r="B50" s="57">
        <f>B46+TIME(0,$D46,0)</f>
        <v>0.42708333333333331</v>
      </c>
      <c r="C50" s="57">
        <f>C46+TIME(0,$D46,0)</f>
        <v>0.51041666666666663</v>
      </c>
      <c r="D50" s="56">
        <v>45</v>
      </c>
      <c r="E50" s="91" t="s">
        <v>31</v>
      </c>
      <c r="F50" s="28"/>
      <c r="G50" s="57">
        <f>$B46+TIME(0,$D46,0)</f>
        <v>0.42708333333333331</v>
      </c>
      <c r="H50" s="57">
        <f>$C46+TIME(0,$D46,0)</f>
        <v>0.51041666666666663</v>
      </c>
      <c r="I50" s="56">
        <v>30</v>
      </c>
      <c r="J50" s="31" t="s">
        <v>89</v>
      </c>
      <c r="K50" s="32"/>
      <c r="L50" s="57">
        <f>$B46+TIME(0,$D46,0)</f>
        <v>0.42708333333333331</v>
      </c>
      <c r="M50" s="57">
        <f>$C46+TIME(0,$D46,0)</f>
        <v>0.51041666666666663</v>
      </c>
      <c r="N50" s="56">
        <v>30</v>
      </c>
      <c r="O50" s="31" t="s">
        <v>33</v>
      </c>
      <c r="P50" s="28"/>
      <c r="Q50" s="57">
        <f>$B46+TIME(0,$D46,0)</f>
        <v>0.42708333333333331</v>
      </c>
      <c r="R50" s="57">
        <f>$C46+TIME(0,$D46,0)</f>
        <v>0.51041666666666663</v>
      </c>
      <c r="S50" s="56">
        <v>45</v>
      </c>
      <c r="T50" s="31" t="s">
        <v>34</v>
      </c>
      <c r="V50" s="57">
        <f>$B46+TIME(0,$D46,0)</f>
        <v>0.42708333333333331</v>
      </c>
      <c r="W50" s="57">
        <f>$C46+TIME(0,$D46,0)</f>
        <v>0.51041666666666663</v>
      </c>
      <c r="X50" s="56">
        <v>30</v>
      </c>
      <c r="Y50" s="31" t="s">
        <v>89</v>
      </c>
      <c r="Z50" s="146"/>
      <c r="AA50" s="57">
        <f>$B46+TIME(0,$D46,0)</f>
        <v>0.42708333333333331</v>
      </c>
      <c r="AB50" s="57">
        <f>$C46+TIME(0,$D46,0)</f>
        <v>0.51041666666666663</v>
      </c>
      <c r="AC50" s="56">
        <v>30</v>
      </c>
      <c r="AD50" s="31" t="s">
        <v>89</v>
      </c>
      <c r="AE50" s="27"/>
      <c r="AF50" t="s">
        <v>99</v>
      </c>
      <c r="AG50" t="s">
        <v>99</v>
      </c>
      <c r="AH50">
        <f>SUMIF(AF$45:AF$57,"=T",D$45:D$57)</f>
        <v>55</v>
      </c>
    </row>
    <row r="51" spans="1:34" ht="28.8" x14ac:dyDescent="0.3">
      <c r="B51" s="57">
        <f>B50+TIME(0,D50,0)</f>
        <v>0.45833333333333331</v>
      </c>
      <c r="C51" s="57">
        <f>C50+TIME(0,D50,0)</f>
        <v>0.54166666666666663</v>
      </c>
      <c r="D51" s="56">
        <v>45</v>
      </c>
      <c r="E51" s="31" t="s">
        <v>34</v>
      </c>
      <c r="F51" s="28"/>
      <c r="G51" s="57">
        <f>G50+TIME(0,$I50,0)</f>
        <v>0.44791666666666663</v>
      </c>
      <c r="H51" s="57">
        <f>H50+TIME(0,$I50,0)</f>
        <v>0.53125</v>
      </c>
      <c r="I51" s="56">
        <v>45</v>
      </c>
      <c r="J51" s="31" t="s">
        <v>34</v>
      </c>
      <c r="K51" s="32"/>
      <c r="L51" s="57">
        <f>L50+TIME(0,$N50,0)</f>
        <v>0.44791666666666663</v>
      </c>
      <c r="M51" s="57">
        <f>M50+TIME(0,$N50,0)</f>
        <v>0.53125</v>
      </c>
      <c r="N51" s="56">
        <v>15</v>
      </c>
      <c r="O51" s="31" t="s">
        <v>35</v>
      </c>
      <c r="P51" s="28"/>
      <c r="Q51" s="57">
        <f>Q50+TIME(0,$S50,0)</f>
        <v>0.45833333333333331</v>
      </c>
      <c r="R51" s="57">
        <f>R50+TIME(0,$S50,0)</f>
        <v>0.54166666666666663</v>
      </c>
      <c r="S51" s="56">
        <v>15</v>
      </c>
      <c r="T51" s="31" t="s">
        <v>61</v>
      </c>
      <c r="V51" s="57">
        <f>V50+TIME(0,$X50,0)</f>
        <v>0.44791666666666663</v>
      </c>
      <c r="W51" s="57">
        <f>W50+TIME(0,$X50,0)</f>
        <v>0.53125</v>
      </c>
      <c r="X51" s="56">
        <v>45</v>
      </c>
      <c r="Y51" s="31" t="s">
        <v>33</v>
      </c>
      <c r="Z51" s="146"/>
      <c r="AA51" s="57">
        <f>AA50+TIME(0,$X50,0)</f>
        <v>0.44791666666666663</v>
      </c>
      <c r="AB51" s="57">
        <f>AB50+TIME(0,$X50,0)</f>
        <v>0.53125</v>
      </c>
      <c r="AC51" s="56">
        <v>45</v>
      </c>
      <c r="AD51" s="31" t="s">
        <v>33</v>
      </c>
      <c r="AE51" s="27"/>
      <c r="AF51" t="s">
        <v>101</v>
      </c>
      <c r="AG51" t="s">
        <v>100</v>
      </c>
      <c r="AH51">
        <f>SUMIF(AF$45:AF$55,"=A",D$45:D$56)</f>
        <v>10</v>
      </c>
    </row>
    <row r="52" spans="1:34" ht="28.8" x14ac:dyDescent="0.3">
      <c r="B52" s="33"/>
      <c r="C52" s="33"/>
      <c r="D52" s="34"/>
      <c r="E52" s="35"/>
      <c r="F52" s="28"/>
      <c r="G52" s="57">
        <f>G51+TIME(0,$I51,0)</f>
        <v>0.47916666666666663</v>
      </c>
      <c r="H52" s="57">
        <f>H51+TIME(0,$I51,0)</f>
        <v>0.5625</v>
      </c>
      <c r="I52" s="56">
        <v>15</v>
      </c>
      <c r="J52" s="31" t="s">
        <v>61</v>
      </c>
      <c r="K52" s="32"/>
      <c r="L52" s="57">
        <f>L51+TIME(0,$N51,0)</f>
        <v>0.45833333333333331</v>
      </c>
      <c r="M52" s="57">
        <f>M51+TIME(0,$N51,0)</f>
        <v>0.54166666666666663</v>
      </c>
      <c r="N52" s="56">
        <v>45</v>
      </c>
      <c r="O52" s="91" t="s">
        <v>31</v>
      </c>
      <c r="P52" s="28"/>
      <c r="Q52" s="57">
        <f>Q51+TIME(0,$S51,0)</f>
        <v>0.46875</v>
      </c>
      <c r="R52" s="57">
        <f>R51+TIME(0,$S51,0)</f>
        <v>0.55208333333333326</v>
      </c>
      <c r="S52" s="56">
        <v>30</v>
      </c>
      <c r="T52" s="31" t="s">
        <v>89</v>
      </c>
      <c r="V52" s="57">
        <f>V51+TIME(0,$X51,0)</f>
        <v>0.47916666666666663</v>
      </c>
      <c r="W52" s="57">
        <f>W51+TIME(0,$X51,0)</f>
        <v>0.5625</v>
      </c>
      <c r="X52" s="56">
        <v>15</v>
      </c>
      <c r="Y52" s="31" t="s">
        <v>35</v>
      </c>
      <c r="Z52" s="146"/>
      <c r="AA52" s="57">
        <f>AA51+TIME(0,$X51,0)</f>
        <v>0.47916666666666663</v>
      </c>
      <c r="AB52" s="57">
        <f>AB51+TIME(0,$X51,0)</f>
        <v>0.5625</v>
      </c>
      <c r="AC52" s="56">
        <v>15</v>
      </c>
      <c r="AD52" s="31" t="s">
        <v>35</v>
      </c>
      <c r="AE52" s="27"/>
      <c r="AF52"/>
      <c r="AG52"/>
      <c r="AH52"/>
    </row>
    <row r="53" spans="1:34" x14ac:dyDescent="0.3">
      <c r="B53" s="76"/>
      <c r="C53" s="76"/>
      <c r="D53" s="27"/>
      <c r="E53" s="28"/>
      <c r="F53" s="28"/>
      <c r="G53" s="76"/>
      <c r="H53" s="76"/>
      <c r="I53" s="27"/>
      <c r="J53" s="27"/>
      <c r="K53" s="32"/>
      <c r="L53" s="76"/>
      <c r="M53" s="76"/>
      <c r="N53" s="27"/>
      <c r="O53" s="27"/>
      <c r="P53" s="28"/>
      <c r="Q53" s="76"/>
      <c r="R53" s="76"/>
      <c r="S53" s="27"/>
      <c r="T53" s="27"/>
      <c r="V53" s="76"/>
      <c r="W53" s="76"/>
      <c r="X53" s="27"/>
      <c r="Y53" s="27"/>
      <c r="Z53" s="27"/>
      <c r="AA53" s="76"/>
      <c r="AB53" s="76"/>
      <c r="AC53" s="27"/>
      <c r="AD53" s="27"/>
      <c r="AE53" s="27"/>
      <c r="AF53"/>
      <c r="AG53"/>
      <c r="AH53"/>
    </row>
    <row r="54" spans="1:34" s="17" customFormat="1" x14ac:dyDescent="0.3">
      <c r="B54" s="81"/>
      <c r="C54" s="81"/>
      <c r="D54" s="28"/>
      <c r="E54" s="226" t="s">
        <v>11</v>
      </c>
      <c r="F54" s="226"/>
      <c r="G54" s="226"/>
      <c r="H54" s="226"/>
      <c r="I54" s="226"/>
      <c r="J54" s="226"/>
      <c r="K54" s="93"/>
      <c r="L54" s="81"/>
      <c r="M54" s="81"/>
      <c r="N54" s="28"/>
      <c r="O54" s="28"/>
      <c r="P54" s="28"/>
      <c r="Q54" s="81"/>
      <c r="R54" s="81"/>
      <c r="S54" s="28"/>
      <c r="T54" s="28"/>
      <c r="V54" s="81"/>
      <c r="W54" s="81"/>
      <c r="X54" s="28"/>
      <c r="Y54" s="28"/>
      <c r="Z54" s="28"/>
      <c r="AA54" s="81"/>
      <c r="AB54" s="81"/>
      <c r="AC54" s="28"/>
      <c r="AD54" s="28"/>
      <c r="AE54" s="27"/>
      <c r="AF54"/>
      <c r="AG54"/>
      <c r="AH54"/>
    </row>
    <row r="55" spans="1:34" s="17" customFormat="1" ht="14.4" customHeight="1" x14ac:dyDescent="0.3">
      <c r="B55" s="94">
        <f>B51+TIME(0,D51,0)</f>
        <v>0.48958333333333331</v>
      </c>
      <c r="C55" s="94">
        <f>C51+TIME(0,D51,0)</f>
        <v>0.57291666666666663</v>
      </c>
      <c r="D55" s="56">
        <v>5</v>
      </c>
      <c r="E55" s="223" t="s">
        <v>84</v>
      </c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5"/>
      <c r="Z55" s="130"/>
      <c r="AA55" s="130"/>
      <c r="AB55" s="130"/>
      <c r="AC55" s="130"/>
      <c r="AE55" s="16"/>
      <c r="AF55" t="s">
        <v>100</v>
      </c>
      <c r="AG55"/>
      <c r="AH55"/>
    </row>
    <row r="56" spans="1:34" ht="14.4" hidden="1" customHeight="1" x14ac:dyDescent="0.3">
      <c r="A56"/>
      <c r="B56" s="10"/>
      <c r="C56" s="68" t="s">
        <v>14</v>
      </c>
      <c r="D56" s="10">
        <f>SUM(D45:D55)</f>
        <v>110</v>
      </c>
      <c r="I56" s="10">
        <f>SUM(I50:I52)+$D45+$D46+D55</f>
        <v>110</v>
      </c>
      <c r="N56" s="10">
        <f>SUM(N50:N52)+$D45+$D46+D55</f>
        <v>110</v>
      </c>
      <c r="S56" s="10">
        <f>SUM(S50:S52)+$D45+$D46+D55</f>
        <v>110</v>
      </c>
      <c r="X56" s="10">
        <f>SUM(X50:X52)+$D45+$D46+D55</f>
        <v>110</v>
      </c>
      <c r="AC56" s="10">
        <f>SUM(AC50:AC52)+$D45+$D46+I55</f>
        <v>105</v>
      </c>
      <c r="AF56" t="s">
        <v>100</v>
      </c>
      <c r="AG56"/>
      <c r="AH56"/>
    </row>
    <row r="57" spans="1:34" x14ac:dyDescent="0.3">
      <c r="A57"/>
      <c r="B57" s="10"/>
      <c r="C57" s="68"/>
      <c r="D57" s="10"/>
      <c r="I57" s="10"/>
      <c r="N57" s="10"/>
      <c r="S57" s="10"/>
      <c r="X57" s="10"/>
      <c r="AC57" s="10"/>
      <c r="AF57"/>
      <c r="AG57"/>
      <c r="AH57"/>
    </row>
    <row r="58" spans="1:34" x14ac:dyDescent="0.3">
      <c r="A58"/>
      <c r="B58" s="10"/>
      <c r="C58" s="68"/>
      <c r="D58" s="176" t="s">
        <v>88</v>
      </c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X58" s="10"/>
      <c r="AC58" s="10"/>
    </row>
    <row r="60" spans="1:34" customFormat="1" x14ac:dyDescent="0.3">
      <c r="B60" s="10"/>
      <c r="C60" s="10"/>
      <c r="E60" t="s">
        <v>25</v>
      </c>
      <c r="G60" s="10"/>
      <c r="H60" s="10"/>
    </row>
    <row r="61" spans="1:34" customFormat="1" x14ac:dyDescent="0.3">
      <c r="B61" s="10"/>
      <c r="C61" s="10"/>
      <c r="E61" t="s">
        <v>26</v>
      </c>
      <c r="G61" s="10"/>
      <c r="H61" s="10"/>
    </row>
    <row r="62" spans="1:34" customFormat="1" x14ac:dyDescent="0.3">
      <c r="B62" s="10"/>
      <c r="C62" s="10"/>
      <c r="E62" s="51" t="s">
        <v>36</v>
      </c>
      <c r="G62" s="10"/>
      <c r="H62" s="10"/>
    </row>
    <row r="65" spans="1:31" x14ac:dyDescent="0.3">
      <c r="A65" t="s">
        <v>73</v>
      </c>
    </row>
    <row r="68" spans="1:31" ht="14.4" customHeight="1" x14ac:dyDescent="0.3">
      <c r="B68" s="174">
        <v>3</v>
      </c>
      <c r="C68" s="174"/>
      <c r="D68" s="2" t="s">
        <v>0</v>
      </c>
      <c r="E68" s="2"/>
      <c r="F68" s="2"/>
      <c r="G68" s="2"/>
      <c r="H68" s="18"/>
      <c r="I68" s="17"/>
    </row>
    <row r="69" spans="1:31" ht="14.4" customHeight="1" x14ac:dyDescent="0.3">
      <c r="B69" s="174"/>
      <c r="C69" s="174"/>
      <c r="D69" s="8" t="s">
        <v>1</v>
      </c>
      <c r="E69" s="8"/>
      <c r="F69" s="8"/>
      <c r="G69" s="8"/>
      <c r="H69" s="18"/>
      <c r="I69" s="17"/>
    </row>
    <row r="70" spans="1:31" ht="14.4" customHeight="1" x14ac:dyDescent="0.3">
      <c r="B70" s="174"/>
      <c r="C70" s="174"/>
      <c r="D70" s="24" t="s">
        <v>2</v>
      </c>
      <c r="E70" s="24"/>
      <c r="F70" s="24"/>
      <c r="G70" s="24"/>
    </row>
    <row r="72" spans="1:31" x14ac:dyDescent="0.3">
      <c r="E72" s="10" t="s">
        <v>3</v>
      </c>
    </row>
    <row r="73" spans="1:31" x14ac:dyDescent="0.3">
      <c r="B73" s="222" t="s">
        <v>4</v>
      </c>
      <c r="C73" s="222"/>
      <c r="D73" s="53" t="s">
        <v>5</v>
      </c>
      <c r="E73" s="89" t="s">
        <v>6</v>
      </c>
      <c r="F73" s="19"/>
      <c r="G73" s="209" t="s">
        <v>4</v>
      </c>
      <c r="H73" s="210"/>
      <c r="I73" s="13" t="s">
        <v>5</v>
      </c>
      <c r="J73" s="89" t="s">
        <v>6</v>
      </c>
      <c r="L73" s="208" t="s">
        <v>4</v>
      </c>
      <c r="M73" s="208"/>
      <c r="N73" s="13" t="s">
        <v>5</v>
      </c>
      <c r="O73" s="89" t="s">
        <v>6</v>
      </c>
      <c r="P73" s="19"/>
      <c r="Q73" s="209" t="s">
        <v>4</v>
      </c>
      <c r="R73" s="210"/>
      <c r="S73" s="13" t="s">
        <v>5</v>
      </c>
      <c r="T73" s="89" t="s">
        <v>6</v>
      </c>
      <c r="V73" s="209" t="s">
        <v>4</v>
      </c>
      <c r="W73" s="210"/>
      <c r="X73" s="13" t="s">
        <v>5</v>
      </c>
      <c r="Y73" s="89" t="s">
        <v>6</v>
      </c>
      <c r="Z73" s="77"/>
      <c r="AA73" s="209" t="s">
        <v>4</v>
      </c>
      <c r="AB73" s="210"/>
      <c r="AC73" s="13" t="s">
        <v>5</v>
      </c>
      <c r="AD73" s="89" t="s">
        <v>6</v>
      </c>
      <c r="AE73" s="77"/>
    </row>
    <row r="74" spans="1:31" x14ac:dyDescent="0.3">
      <c r="B74" s="9">
        <v>0.4236111111111111</v>
      </c>
      <c r="C74" s="9">
        <v>0.51388888888888895</v>
      </c>
      <c r="D74" s="56">
        <v>5</v>
      </c>
      <c r="E74" s="221" t="s">
        <v>27</v>
      </c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144"/>
      <c r="AA74" s="144"/>
      <c r="AB74" s="144"/>
      <c r="AC74" s="144"/>
    </row>
    <row r="75" spans="1:31" x14ac:dyDescent="0.3">
      <c r="B75" s="57">
        <v>0.42708333333333331</v>
      </c>
      <c r="C75" s="57">
        <v>0.51736111111111105</v>
      </c>
      <c r="D75" s="56">
        <v>15</v>
      </c>
      <c r="E75" s="221" t="s">
        <v>28</v>
      </c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144"/>
      <c r="AA75" s="144"/>
      <c r="AB75" s="144"/>
      <c r="AC75" s="144"/>
    </row>
    <row r="76" spans="1:31" x14ac:dyDescent="0.3">
      <c r="B76" s="76"/>
      <c r="C76" s="7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31" x14ac:dyDescent="0.3">
      <c r="A77"/>
      <c r="B77" s="79"/>
      <c r="C77"/>
      <c r="D77" s="79" t="s">
        <v>47</v>
      </c>
      <c r="E77" s="79"/>
      <c r="F77" s="79"/>
      <c r="G77" s="80"/>
      <c r="H77" s="80"/>
      <c r="I77" t="s">
        <v>9</v>
      </c>
      <c r="J77"/>
      <c r="K77"/>
      <c r="L77"/>
      <c r="M77"/>
      <c r="N77" t="s">
        <v>9</v>
      </c>
      <c r="O77" s="80"/>
      <c r="P77" s="80"/>
      <c r="Q77" s="80"/>
      <c r="R77" s="80"/>
      <c r="S77" t="s">
        <v>9</v>
      </c>
      <c r="T77" s="80"/>
      <c r="U77"/>
      <c r="V77"/>
      <c r="W77"/>
      <c r="X77" t="s">
        <v>9</v>
      </c>
      <c r="Y77"/>
      <c r="Z77"/>
      <c r="AA77"/>
      <c r="AB77"/>
      <c r="AC77" t="s">
        <v>9</v>
      </c>
      <c r="AD77"/>
      <c r="AE77"/>
    </row>
    <row r="78" spans="1:31" ht="15.6" x14ac:dyDescent="0.3">
      <c r="A78" s="21"/>
      <c r="B78" s="212" t="s">
        <v>29</v>
      </c>
      <c r="C78" s="213"/>
      <c r="D78" s="213"/>
      <c r="E78" s="214"/>
      <c r="F78" s="29"/>
      <c r="G78" s="212" t="s">
        <v>52</v>
      </c>
      <c r="H78" s="213"/>
      <c r="I78" s="213"/>
      <c r="J78" s="214"/>
      <c r="K78" s="30"/>
      <c r="L78" s="212" t="s">
        <v>30</v>
      </c>
      <c r="M78" s="213"/>
      <c r="N78" s="213"/>
      <c r="O78" s="214"/>
      <c r="P78" s="29"/>
      <c r="Q78" s="212" t="s">
        <v>50</v>
      </c>
      <c r="R78" s="213"/>
      <c r="S78" s="213"/>
      <c r="T78" s="214"/>
      <c r="U78" s="21"/>
      <c r="V78" s="212" t="s">
        <v>51</v>
      </c>
      <c r="W78" s="213"/>
      <c r="X78" s="213"/>
      <c r="Y78" s="214"/>
      <c r="Z78" s="29"/>
      <c r="AA78" s="212" t="s">
        <v>51</v>
      </c>
      <c r="AB78" s="213"/>
      <c r="AC78" s="213"/>
      <c r="AD78" s="214"/>
      <c r="AE78" s="29"/>
    </row>
    <row r="79" spans="1:31" ht="28.8" x14ac:dyDescent="0.3">
      <c r="B79" s="57">
        <v>0.4375</v>
      </c>
      <c r="C79" s="57">
        <v>0.52777777777777779</v>
      </c>
      <c r="D79" s="56">
        <v>45</v>
      </c>
      <c r="E79" s="91" t="s">
        <v>31</v>
      </c>
      <c r="F79" s="28"/>
      <c r="G79" s="57">
        <v>0.4375</v>
      </c>
      <c r="H79" s="57">
        <v>0.52777777777777779</v>
      </c>
      <c r="I79" s="56">
        <v>30</v>
      </c>
      <c r="J79" s="31" t="s">
        <v>32</v>
      </c>
      <c r="K79" s="32"/>
      <c r="L79" s="57">
        <v>0.4375</v>
      </c>
      <c r="M79" s="57">
        <v>0.52777777777777779</v>
      </c>
      <c r="N79" s="56">
        <v>30</v>
      </c>
      <c r="O79" s="31" t="s">
        <v>33</v>
      </c>
      <c r="P79" s="28"/>
      <c r="Q79" s="57">
        <v>0.4375</v>
      </c>
      <c r="R79" s="57">
        <v>0.52777777777777779</v>
      </c>
      <c r="S79" s="56">
        <v>45</v>
      </c>
      <c r="T79" s="31" t="s">
        <v>34</v>
      </c>
      <c r="V79" s="57">
        <v>0.4375</v>
      </c>
      <c r="W79" s="57">
        <v>0.52777777777777779</v>
      </c>
      <c r="X79" s="56">
        <v>30</v>
      </c>
      <c r="Y79" s="31" t="s">
        <v>32</v>
      </c>
      <c r="Z79" s="146"/>
      <c r="AA79" s="57">
        <v>0.4375</v>
      </c>
      <c r="AB79" s="57">
        <v>0.52777777777777779</v>
      </c>
      <c r="AC79" s="56">
        <v>30</v>
      </c>
      <c r="AD79" s="31" t="s">
        <v>32</v>
      </c>
      <c r="AE79" s="27"/>
    </row>
    <row r="80" spans="1:31" ht="28.8" x14ac:dyDescent="0.3">
      <c r="B80" s="57">
        <v>0.46875</v>
      </c>
      <c r="C80" s="57">
        <v>5.9027777777777783E-2</v>
      </c>
      <c r="D80" s="56">
        <v>45</v>
      </c>
      <c r="E80" s="31" t="s">
        <v>34</v>
      </c>
      <c r="F80" s="28"/>
      <c r="G80" s="57">
        <v>0.45833333333333331</v>
      </c>
      <c r="H80" s="57">
        <v>4.8611111111111112E-2</v>
      </c>
      <c r="I80" s="56">
        <v>45</v>
      </c>
      <c r="J80" s="31" t="s">
        <v>34</v>
      </c>
      <c r="K80" s="32"/>
      <c r="L80" s="57">
        <v>0.45833333333333331</v>
      </c>
      <c r="M80" s="57">
        <v>4.8611111111111112E-2</v>
      </c>
      <c r="N80" s="56">
        <v>15</v>
      </c>
      <c r="O80" s="31" t="s">
        <v>35</v>
      </c>
      <c r="P80" s="28"/>
      <c r="Q80" s="57">
        <v>0.46875</v>
      </c>
      <c r="R80" s="57">
        <v>5.9027777777777783E-2</v>
      </c>
      <c r="S80" s="56">
        <v>15</v>
      </c>
      <c r="T80" s="31" t="s">
        <v>61</v>
      </c>
      <c r="V80" s="57">
        <v>0.45833333333333331</v>
      </c>
      <c r="W80" s="57">
        <v>4.8611111111111112E-2</v>
      </c>
      <c r="X80" s="56">
        <v>45</v>
      </c>
      <c r="Y80" s="31" t="s">
        <v>33</v>
      </c>
      <c r="Z80" s="146"/>
      <c r="AA80" s="57">
        <v>0.45833333333333331</v>
      </c>
      <c r="AB80" s="57">
        <v>4.8611111111111112E-2</v>
      </c>
      <c r="AC80" s="56">
        <v>45</v>
      </c>
      <c r="AD80" s="31" t="s">
        <v>33</v>
      </c>
      <c r="AE80" s="27"/>
    </row>
    <row r="81" spans="1:31" ht="28.8" x14ac:dyDescent="0.3">
      <c r="B81" s="33"/>
      <c r="C81" s="33"/>
      <c r="D81" s="34"/>
      <c r="E81" s="35"/>
      <c r="F81" s="28"/>
      <c r="G81" s="57">
        <v>0.48958333333333331</v>
      </c>
      <c r="H81" s="57">
        <v>7.9861111111111105E-2</v>
      </c>
      <c r="I81" s="56">
        <v>15</v>
      </c>
      <c r="J81" s="31" t="s">
        <v>61</v>
      </c>
      <c r="K81" s="32"/>
      <c r="L81" s="57">
        <v>0.46875</v>
      </c>
      <c r="M81" s="57">
        <v>5.9027777777777783E-2</v>
      </c>
      <c r="N81" s="56">
        <v>45</v>
      </c>
      <c r="O81" s="91" t="s">
        <v>31</v>
      </c>
      <c r="P81" s="28"/>
      <c r="Q81" s="57">
        <v>0.47916666666666669</v>
      </c>
      <c r="R81" s="57">
        <v>6.9444444444444434E-2</v>
      </c>
      <c r="S81" s="56">
        <v>30</v>
      </c>
      <c r="T81" s="31" t="s">
        <v>32</v>
      </c>
      <c r="V81" s="57">
        <v>0.48958333333333331</v>
      </c>
      <c r="W81" s="57">
        <v>7.9861111111111105E-2</v>
      </c>
      <c r="X81" s="56">
        <v>15</v>
      </c>
      <c r="Y81" s="31" t="s">
        <v>35</v>
      </c>
      <c r="Z81" s="146"/>
      <c r="AA81" s="57">
        <v>0.48958333333333331</v>
      </c>
      <c r="AB81" s="57">
        <v>7.9861111111111105E-2</v>
      </c>
      <c r="AC81" s="56">
        <v>15</v>
      </c>
      <c r="AD81" s="31" t="s">
        <v>35</v>
      </c>
      <c r="AE81" s="27"/>
    </row>
    <row r="82" spans="1:31" x14ac:dyDescent="0.3">
      <c r="A82"/>
      <c r="B82" s="10"/>
      <c r="C82" s="68" t="s">
        <v>14</v>
      </c>
      <c r="D82" s="10">
        <f>SUM(D74:D81)</f>
        <v>110</v>
      </c>
      <c r="I82" s="10">
        <f>SUM(I79:I81)+$D74+$D75</f>
        <v>110</v>
      </c>
      <c r="N82" s="10">
        <f>SUM(N79:N81)+$D74+$D75</f>
        <v>110</v>
      </c>
      <c r="S82" s="10">
        <f>SUM(S79:S81)+$D74+$D75</f>
        <v>110</v>
      </c>
      <c r="X82" s="10">
        <f>SUM(X79:X81)+$D74+$D75</f>
        <v>110</v>
      </c>
      <c r="AC82" s="10">
        <f>SUM(AC79:AC81)+$D74+$D75</f>
        <v>110</v>
      </c>
    </row>
    <row r="83" spans="1:31" x14ac:dyDescent="0.3">
      <c r="A83"/>
      <c r="B83" s="10"/>
      <c r="C83" s="68"/>
      <c r="D83" s="10"/>
      <c r="I83" s="10"/>
      <c r="N83" s="10"/>
      <c r="S83" s="10"/>
      <c r="X83" s="10"/>
      <c r="AC83" s="10"/>
    </row>
    <row r="84" spans="1:31" x14ac:dyDescent="0.3">
      <c r="A84"/>
      <c r="B84" s="10"/>
      <c r="C84" s="68"/>
      <c r="D84" s="176" t="s">
        <v>24</v>
      </c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X84" s="10"/>
      <c r="AC84" s="10"/>
    </row>
    <row r="86" spans="1:31" x14ac:dyDescent="0.3">
      <c r="A86"/>
      <c r="B86" s="10"/>
      <c r="C86" s="10"/>
      <c r="D86"/>
      <c r="E86" t="s">
        <v>25</v>
      </c>
      <c r="F86"/>
      <c r="G86" s="10"/>
      <c r="H86" s="1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x14ac:dyDescent="0.3">
      <c r="A87"/>
      <c r="B87" s="10"/>
      <c r="C87" s="10"/>
      <c r="D87"/>
      <c r="E87" t="s">
        <v>26</v>
      </c>
      <c r="F87"/>
      <c r="G87" s="10"/>
      <c r="H87" s="1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x14ac:dyDescent="0.3">
      <c r="A88"/>
      <c r="B88" s="10"/>
      <c r="C88" s="10"/>
      <c r="D88"/>
      <c r="E88" s="51" t="s">
        <v>36</v>
      </c>
      <c r="F88"/>
      <c r="G88" s="10"/>
      <c r="H88" s="1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</sheetData>
  <mergeCells count="50">
    <mergeCell ref="AA78:AD78"/>
    <mergeCell ref="AA6:AB6"/>
    <mergeCell ref="L15:O15"/>
    <mergeCell ref="AA44:AB44"/>
    <mergeCell ref="AA49:AD49"/>
    <mergeCell ref="AA73:AB73"/>
    <mergeCell ref="D58:T58"/>
    <mergeCell ref="E55:Y55"/>
    <mergeCell ref="E54:J54"/>
    <mergeCell ref="V6:W6"/>
    <mergeCell ref="B10:E10"/>
    <mergeCell ref="B15:E15"/>
    <mergeCell ref="G15:J15"/>
    <mergeCell ref="B68:C70"/>
    <mergeCell ref="B39:C41"/>
    <mergeCell ref="V49:Y49"/>
    <mergeCell ref="D84:T84"/>
    <mergeCell ref="V73:W73"/>
    <mergeCell ref="E74:Y74"/>
    <mergeCell ref="E75:Y75"/>
    <mergeCell ref="B78:E78"/>
    <mergeCell ref="G78:J78"/>
    <mergeCell ref="L78:O78"/>
    <mergeCell ref="Q78:T78"/>
    <mergeCell ref="V78:Y78"/>
    <mergeCell ref="B73:C73"/>
    <mergeCell ref="G73:H73"/>
    <mergeCell ref="L73:M73"/>
    <mergeCell ref="Q73:R73"/>
    <mergeCell ref="B44:C44"/>
    <mergeCell ref="G44:H44"/>
    <mergeCell ref="B49:E49"/>
    <mergeCell ref="G49:J49"/>
    <mergeCell ref="L44:M44"/>
    <mergeCell ref="Q44:R44"/>
    <mergeCell ref="L49:O49"/>
    <mergeCell ref="Q49:T49"/>
    <mergeCell ref="E45:Y45"/>
    <mergeCell ref="E46:Y46"/>
    <mergeCell ref="V44:W44"/>
    <mergeCell ref="B2:C4"/>
    <mergeCell ref="B6:C6"/>
    <mergeCell ref="G6:H6"/>
    <mergeCell ref="L6:M6"/>
    <mergeCell ref="Q6:R6"/>
    <mergeCell ref="G10:J10"/>
    <mergeCell ref="L10:O10"/>
    <mergeCell ref="E7:O7"/>
    <mergeCell ref="E8:O8"/>
    <mergeCell ref="E20:O20"/>
  </mergeCells>
  <pageMargins left="0.7" right="0.7" top="0.75" bottom="0.75" header="0.3" footer="0.3"/>
  <pageSetup scale="31" orientation="landscape" r:id="rId1"/>
  <rowBreaks count="1" manualBreakCount="1">
    <brk id="29" max="16383" man="1"/>
  </rowBreaks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79"/>
  <sheetViews>
    <sheetView showGridLines="0" zoomScaleNormal="100" workbookViewId="0">
      <selection activeCell="K12" sqref="K12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32" customFormat="1" x14ac:dyDescent="0.3">
      <c r="A1" t="s">
        <v>144</v>
      </c>
      <c r="B1" s="10"/>
      <c r="C1" s="10"/>
    </row>
    <row r="2" spans="1:32" customFormat="1" x14ac:dyDescent="0.3">
      <c r="A2" s="16"/>
      <c r="B2" s="174">
        <v>4</v>
      </c>
      <c r="C2" s="174"/>
      <c r="E2" s="129" t="s">
        <v>136</v>
      </c>
      <c r="L2" s="16"/>
      <c r="M2" s="16"/>
      <c r="N2" s="16"/>
      <c r="O2" s="16"/>
      <c r="P2" s="16"/>
      <c r="Q2" s="16"/>
      <c r="R2" s="16"/>
      <c r="S2" s="16"/>
      <c r="T2" s="16"/>
    </row>
    <row r="3" spans="1:32" customFormat="1" x14ac:dyDescent="0.3">
      <c r="A3" s="16"/>
      <c r="B3" s="174"/>
      <c r="C3" s="174"/>
      <c r="E3" s="130" t="s">
        <v>129</v>
      </c>
      <c r="L3" s="16"/>
      <c r="M3" s="16"/>
      <c r="N3" s="16"/>
      <c r="O3" s="16"/>
      <c r="P3" s="16"/>
      <c r="Q3" s="16"/>
      <c r="R3" s="16"/>
      <c r="S3" s="16"/>
      <c r="T3" s="16"/>
    </row>
    <row r="4" spans="1:32" customFormat="1" x14ac:dyDescent="0.3">
      <c r="A4" s="16"/>
      <c r="B4" s="174"/>
      <c r="C4" s="174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32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32" customFormat="1" x14ac:dyDescent="0.3">
      <c r="A6" s="16"/>
      <c r="B6" s="222" t="s">
        <v>4</v>
      </c>
      <c r="C6" s="222"/>
      <c r="D6" s="53" t="s">
        <v>5</v>
      </c>
      <c r="E6" s="55" t="s">
        <v>6</v>
      </c>
      <c r="F6" s="19"/>
      <c r="G6" s="206" t="s">
        <v>4</v>
      </c>
      <c r="H6" s="207"/>
      <c r="I6" s="53" t="s">
        <v>5</v>
      </c>
      <c r="J6" s="55" t="s">
        <v>6</v>
      </c>
      <c r="K6" s="16"/>
      <c r="L6" s="211"/>
      <c r="M6" s="211"/>
      <c r="N6" s="78"/>
      <c r="O6" s="77"/>
      <c r="P6" s="77"/>
      <c r="Q6" s="211"/>
      <c r="R6" s="211"/>
      <c r="S6" s="78"/>
      <c r="T6" s="77"/>
    </row>
    <row r="7" spans="1:32" customFormat="1" x14ac:dyDescent="0.3">
      <c r="A7" s="16"/>
      <c r="B7" s="59">
        <v>0.41666666666666669</v>
      </c>
      <c r="C7" s="59">
        <v>0.5</v>
      </c>
      <c r="D7" s="56">
        <v>10</v>
      </c>
      <c r="E7" s="198" t="s">
        <v>173</v>
      </c>
      <c r="F7" s="198"/>
      <c r="G7" s="198"/>
      <c r="H7" s="198"/>
      <c r="I7" s="198"/>
      <c r="J7" s="198"/>
      <c r="K7" s="32"/>
      <c r="L7" s="32"/>
      <c r="M7" s="32"/>
      <c r="N7" s="32"/>
      <c r="O7" s="32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2" customFormat="1" ht="14.4" customHeight="1" x14ac:dyDescent="0.3">
      <c r="A8" s="16"/>
      <c r="B8" s="77"/>
      <c r="C8" s="77"/>
      <c r="D8" s="78"/>
      <c r="E8" s="170"/>
      <c r="F8" s="170"/>
      <c r="G8" s="170"/>
      <c r="H8" s="170"/>
      <c r="I8" s="171"/>
      <c r="J8" s="170"/>
      <c r="K8" s="16"/>
      <c r="L8" s="77"/>
      <c r="M8" s="77"/>
      <c r="N8" s="78"/>
      <c r="O8" s="77"/>
      <c r="P8" s="77"/>
      <c r="Q8" s="77"/>
      <c r="R8" s="77"/>
      <c r="S8" s="78"/>
      <c r="T8" s="77"/>
    </row>
    <row r="9" spans="1:32" customFormat="1" ht="15.6" customHeight="1" x14ac:dyDescent="0.3">
      <c r="A9" s="21"/>
      <c r="B9" s="227" t="s">
        <v>29</v>
      </c>
      <c r="C9" s="228"/>
      <c r="D9" s="228"/>
      <c r="E9" s="229"/>
      <c r="F9" s="20"/>
      <c r="G9" s="227" t="s">
        <v>52</v>
      </c>
      <c r="H9" s="228"/>
      <c r="I9" s="228"/>
      <c r="J9" s="229"/>
      <c r="K9" s="21"/>
      <c r="L9" s="16"/>
      <c r="M9" s="16"/>
      <c r="N9" s="16"/>
      <c r="O9" s="16"/>
      <c r="P9" s="20"/>
      <c r="Q9" s="16"/>
      <c r="R9" s="16"/>
      <c r="S9" s="16"/>
      <c r="T9" s="16"/>
    </row>
    <row r="10" spans="1:32" customFormat="1" ht="33" customHeight="1" x14ac:dyDescent="0.3">
      <c r="A10" s="16"/>
      <c r="B10" s="57">
        <f>$B7+TIME(0,$D7,0)</f>
        <v>0.4236111111111111</v>
      </c>
      <c r="C10" s="57">
        <f>C7+TIME(0,D7,0)</f>
        <v>0.50694444444444442</v>
      </c>
      <c r="D10" s="56">
        <v>30</v>
      </c>
      <c r="E10" s="132" t="s">
        <v>89</v>
      </c>
      <c r="F10" s="27"/>
      <c r="G10" s="57">
        <f>$B7+TIME(0,$D7,0)</f>
        <v>0.4236111111111111</v>
      </c>
      <c r="H10" s="57">
        <f>C7+TIME(0,D7,0)</f>
        <v>0.50694444444444442</v>
      </c>
      <c r="I10" s="155">
        <v>45</v>
      </c>
      <c r="J10" s="132" t="s">
        <v>171</v>
      </c>
      <c r="K10" s="32"/>
      <c r="L10" s="16"/>
      <c r="M10" s="16"/>
      <c r="N10" s="16"/>
      <c r="O10" s="16"/>
      <c r="P10" s="27"/>
      <c r="Q10" s="16"/>
      <c r="R10" s="16"/>
      <c r="S10" s="16"/>
      <c r="T10" s="16"/>
      <c r="U10" s="16"/>
      <c r="V10" t="s">
        <v>101</v>
      </c>
      <c r="X10">
        <f>SUMIF(V$10:V$16,"=p",D$10:D$16)</f>
        <v>30</v>
      </c>
    </row>
    <row r="11" spans="1:32" customFormat="1" ht="33" customHeight="1" x14ac:dyDescent="0.3">
      <c r="A11" s="16"/>
      <c r="B11" s="57">
        <f>B10+TIME(0,D10,0)</f>
        <v>0.44444444444444442</v>
      </c>
      <c r="C11" s="57">
        <f>C10+TIME(0,D10,0)</f>
        <v>0.52777777777777779</v>
      </c>
      <c r="D11" s="56">
        <v>70</v>
      </c>
      <c r="E11" s="132" t="s">
        <v>160</v>
      </c>
      <c r="F11" s="27"/>
      <c r="G11" s="57">
        <f>G10+TIME(0,I10,0)</f>
        <v>0.4548611111111111</v>
      </c>
      <c r="H11" s="57">
        <f>H10+TIME(0,I10,0)</f>
        <v>0.53819444444444442</v>
      </c>
      <c r="I11" s="56">
        <v>55</v>
      </c>
      <c r="J11" s="132" t="s">
        <v>160</v>
      </c>
      <c r="K11" s="32"/>
      <c r="L11" s="16"/>
      <c r="M11" s="16"/>
      <c r="N11" s="16"/>
      <c r="O11" s="16"/>
      <c r="P11" s="27"/>
      <c r="Q11" s="16"/>
      <c r="R11" s="16"/>
      <c r="S11" s="16"/>
      <c r="T11" s="16"/>
      <c r="U11" s="16"/>
      <c r="V11" t="s">
        <v>99</v>
      </c>
      <c r="X11">
        <f>SUMIF(V$10:V$16,"=t",D$10:D$16)</f>
        <v>70</v>
      </c>
    </row>
    <row r="12" spans="1:32" customFormat="1" ht="28.2" customHeight="1" x14ac:dyDescent="0.3">
      <c r="A12" s="16"/>
      <c r="B12" s="76"/>
      <c r="C12" s="76"/>
      <c r="D12" s="27"/>
      <c r="E12" s="27"/>
      <c r="F12" s="27"/>
      <c r="G12" s="76"/>
      <c r="H12" s="76"/>
      <c r="I12" s="27"/>
      <c r="J12" s="27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</row>
    <row r="13" spans="1:32" customFormat="1" ht="15.6" x14ac:dyDescent="0.3">
      <c r="A13" s="16"/>
      <c r="B13" s="227" t="s">
        <v>30</v>
      </c>
      <c r="C13" s="228"/>
      <c r="D13" s="228"/>
      <c r="E13" s="229"/>
      <c r="F13" s="27"/>
      <c r="G13" s="227" t="s">
        <v>37</v>
      </c>
      <c r="H13" s="228"/>
      <c r="I13" s="228"/>
      <c r="J13" s="229"/>
      <c r="K13" s="32"/>
      <c r="L13" s="76"/>
      <c r="M13" s="76"/>
      <c r="N13" s="27"/>
      <c r="O13" s="27"/>
      <c r="P13" s="27"/>
      <c r="Q13" s="76"/>
      <c r="R13" s="76"/>
      <c r="S13" s="27"/>
      <c r="T13" s="27"/>
      <c r="U13" s="16"/>
    </row>
    <row r="14" spans="1:32" customFormat="1" ht="33" customHeight="1" x14ac:dyDescent="0.3">
      <c r="A14" s="16"/>
      <c r="B14" s="57">
        <f>$B7+TIME(0,$D7,0)</f>
        <v>0.4236111111111111</v>
      </c>
      <c r="C14" s="57">
        <f>C7+TIME(0,D7,0)</f>
        <v>0.50694444444444442</v>
      </c>
      <c r="D14" s="56">
        <v>70</v>
      </c>
      <c r="E14" s="132" t="s">
        <v>160</v>
      </c>
      <c r="F14" s="27"/>
      <c r="G14" s="57">
        <f>$B7+TIME(0,$D7,0)</f>
        <v>0.4236111111111111</v>
      </c>
      <c r="H14" s="57">
        <f>$C7+TIME(0,$D7,0)</f>
        <v>0.50694444444444442</v>
      </c>
      <c r="I14" s="155">
        <v>55</v>
      </c>
      <c r="J14" s="132" t="s">
        <v>160</v>
      </c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</row>
    <row r="15" spans="1:32" customFormat="1" ht="33" customHeight="1" x14ac:dyDescent="0.3">
      <c r="A15" s="16"/>
      <c r="B15" s="57">
        <f>B14+TIME(0,D14,0)</f>
        <v>0.47222222222222221</v>
      </c>
      <c r="C15" s="57">
        <f>C14+TIME(0,D14,0)</f>
        <v>0.55555555555555558</v>
      </c>
      <c r="D15" s="56">
        <v>30</v>
      </c>
      <c r="E15" s="132" t="s">
        <v>89</v>
      </c>
      <c r="F15" s="27"/>
      <c r="G15" s="57">
        <f>G14+TIME(0,I14,0)</f>
        <v>0.46180555555555558</v>
      </c>
      <c r="H15" s="57">
        <f>H14+TIME(0,I14,0)</f>
        <v>0.54513888888888884</v>
      </c>
      <c r="I15" s="56">
        <v>45</v>
      </c>
      <c r="J15" s="132" t="s">
        <v>171</v>
      </c>
      <c r="K15" s="32"/>
      <c r="L15" s="76"/>
      <c r="M15" s="76"/>
      <c r="N15" s="27"/>
      <c r="O15" s="27"/>
      <c r="P15" s="27"/>
      <c r="Q15" s="76"/>
      <c r="R15" s="76"/>
      <c r="S15" s="27"/>
      <c r="T15" s="27"/>
      <c r="U15" s="16"/>
    </row>
    <row r="16" spans="1:32" customFormat="1" x14ac:dyDescent="0.3">
      <c r="A16" s="16"/>
      <c r="B16" s="76"/>
      <c r="C16" s="76"/>
      <c r="D16" s="27"/>
      <c r="E16" s="27"/>
      <c r="F16" s="27"/>
      <c r="G16" s="76"/>
      <c r="H16" s="76"/>
      <c r="I16" s="27"/>
      <c r="J16" s="27"/>
      <c r="K16" s="32"/>
      <c r="L16" s="76"/>
      <c r="M16" s="76"/>
      <c r="N16" s="27"/>
      <c r="O16" s="27"/>
      <c r="P16" s="27"/>
      <c r="Q16" s="76"/>
      <c r="R16" s="76"/>
      <c r="S16" s="27"/>
      <c r="T16" s="27"/>
      <c r="U16" s="16"/>
      <c r="W16" s="16"/>
      <c r="X16" s="16"/>
    </row>
    <row r="17" spans="1:21" customFormat="1" hidden="1" x14ac:dyDescent="0.3">
      <c r="B17" s="10"/>
      <c r="C17" s="68" t="s">
        <v>14</v>
      </c>
      <c r="D17" s="10">
        <f>SUM(D10:D16)</f>
        <v>200</v>
      </c>
      <c r="E17" s="18"/>
      <c r="F17" s="18"/>
      <c r="G17" s="18"/>
      <c r="H17" s="18"/>
      <c r="I17" s="10" t="e">
        <f>SUM(I10:I11)+#REF!</f>
        <v>#REF!</v>
      </c>
      <c r="J17" s="18"/>
      <c r="K17" s="16"/>
      <c r="L17" s="16"/>
      <c r="M17" s="16"/>
      <c r="N17" s="10" t="e">
        <f>SUM(D14:D15)+#REF!</f>
        <v>#REF!</v>
      </c>
      <c r="O17" s="16"/>
      <c r="P17" s="16"/>
      <c r="Q17" s="16"/>
      <c r="R17" s="16"/>
      <c r="S17" s="10" t="e">
        <f>SUM(I14:I15)+#REF!</f>
        <v>#REF!</v>
      </c>
      <c r="T17" s="16"/>
      <c r="U17" s="17"/>
    </row>
    <row r="18" spans="1:21" customFormat="1" x14ac:dyDescent="0.3">
      <c r="A18" s="16"/>
      <c r="B18" s="15"/>
      <c r="C18" s="15"/>
      <c r="D18" s="15"/>
      <c r="E18" s="18"/>
      <c r="F18" s="18"/>
      <c r="G18" s="18"/>
      <c r="H18" s="18"/>
      <c r="I18" s="18"/>
      <c r="J18" s="18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1" customFormat="1" x14ac:dyDescent="0.3">
      <c r="B20" s="10"/>
      <c r="C20" s="10"/>
      <c r="E20" t="s">
        <v>65</v>
      </c>
      <c r="G20" s="10"/>
      <c r="H20" s="10"/>
    </row>
    <row r="21" spans="1:21" customFormat="1" x14ac:dyDescent="0.3">
      <c r="B21" s="10"/>
      <c r="C21" s="10"/>
      <c r="E21" t="s">
        <v>26</v>
      </c>
      <c r="G21" s="10"/>
      <c r="H21" s="10"/>
    </row>
    <row r="22" spans="1:21" customFormat="1" x14ac:dyDescent="0.3">
      <c r="A22" s="16"/>
      <c r="B22" s="15"/>
      <c r="C22" s="15"/>
      <c r="D22" s="16"/>
      <c r="E22" s="51" t="s">
        <v>36</v>
      </c>
      <c r="F22" s="16"/>
      <c r="G22" s="15"/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1" customFormat="1" x14ac:dyDescent="0.3">
      <c r="B23" s="10"/>
      <c r="C23" s="10"/>
    </row>
    <row r="24" spans="1:21" customFormat="1" x14ac:dyDescent="0.3">
      <c r="B24" s="10"/>
      <c r="C24" s="10"/>
    </row>
    <row r="25" spans="1:21" customFormat="1" x14ac:dyDescent="0.3">
      <c r="B25" s="10"/>
      <c r="C25" s="10"/>
    </row>
    <row r="26" spans="1:21" customFormat="1" x14ac:dyDescent="0.3">
      <c r="B26" s="10"/>
      <c r="C26" s="10"/>
    </row>
    <row r="27" spans="1:21" customFormat="1" x14ac:dyDescent="0.3">
      <c r="B27" s="10"/>
      <c r="C27" s="10"/>
    </row>
    <row r="28" spans="1:21" customFormat="1" x14ac:dyDescent="0.3">
      <c r="B28" s="10"/>
      <c r="C28" s="10"/>
    </row>
    <row r="29" spans="1:21" customFormat="1" x14ac:dyDescent="0.3">
      <c r="B29" s="10"/>
      <c r="C29" s="10"/>
    </row>
    <row r="30" spans="1:21" customFormat="1" x14ac:dyDescent="0.3">
      <c r="B30" s="10"/>
      <c r="C30" s="10"/>
    </row>
    <row r="31" spans="1:21" customFormat="1" x14ac:dyDescent="0.3">
      <c r="B31" s="10"/>
      <c r="C31" s="10"/>
    </row>
    <row r="32" spans="1:21" customFormat="1" x14ac:dyDescent="0.3">
      <c r="B32" s="10"/>
      <c r="C32" s="10"/>
    </row>
    <row r="33" spans="1:24" customFormat="1" x14ac:dyDescent="0.3">
      <c r="B33" s="10"/>
      <c r="C33" s="10"/>
    </row>
    <row r="34" spans="1:24" customFormat="1" x14ac:dyDescent="0.3">
      <c r="B34" s="10"/>
      <c r="C34" s="10"/>
    </row>
    <row r="35" spans="1:24" customFormat="1" x14ac:dyDescent="0.3">
      <c r="B35" s="10"/>
      <c r="C35" s="10"/>
    </row>
    <row r="37" spans="1:24" x14ac:dyDescent="0.3">
      <c r="B37" s="174">
        <v>4</v>
      </c>
      <c r="C37" s="174"/>
      <c r="D37" s="2" t="s">
        <v>86</v>
      </c>
      <c r="E37" s="2"/>
      <c r="F37" s="2"/>
      <c r="G37" s="2"/>
      <c r="H37" s="2"/>
      <c r="I37" s="6"/>
      <c r="J37"/>
      <c r="K37"/>
    </row>
    <row r="38" spans="1:24" x14ac:dyDescent="0.3">
      <c r="B38" s="174"/>
      <c r="C38" s="174"/>
      <c r="D38" s="8" t="s">
        <v>87</v>
      </c>
      <c r="E38" s="8"/>
      <c r="F38" s="8"/>
      <c r="G38" s="8"/>
      <c r="H38" s="8"/>
      <c r="I38"/>
      <c r="J38"/>
      <c r="K38"/>
    </row>
    <row r="39" spans="1:24" x14ac:dyDescent="0.3">
      <c r="A39" s="16" t="s">
        <v>112</v>
      </c>
      <c r="B39" s="174"/>
      <c r="C39" s="174"/>
      <c r="D39" s="24" t="s">
        <v>2</v>
      </c>
      <c r="E39" s="24"/>
      <c r="F39" s="24"/>
      <c r="G39" s="24"/>
      <c r="H39" s="24"/>
      <c r="I39"/>
      <c r="J39"/>
      <c r="K39"/>
    </row>
    <row r="40" spans="1:24" x14ac:dyDescent="0.3">
      <c r="A40" s="16" t="s">
        <v>114</v>
      </c>
    </row>
    <row r="41" spans="1:24" ht="14.4" customHeight="1" x14ac:dyDescent="0.3">
      <c r="B41" s="222" t="s">
        <v>4</v>
      </c>
      <c r="C41" s="222"/>
      <c r="D41" s="53" t="s">
        <v>5</v>
      </c>
      <c r="E41" s="55" t="s">
        <v>6</v>
      </c>
      <c r="F41" s="19"/>
      <c r="G41" s="206" t="s">
        <v>4</v>
      </c>
      <c r="H41" s="207"/>
      <c r="I41" s="53" t="s">
        <v>5</v>
      </c>
      <c r="J41" s="55" t="s">
        <v>6</v>
      </c>
      <c r="L41" s="222" t="s">
        <v>4</v>
      </c>
      <c r="M41" s="222"/>
      <c r="N41" s="53" t="s">
        <v>5</v>
      </c>
      <c r="O41" s="55" t="s">
        <v>6</v>
      </c>
      <c r="P41" s="19"/>
      <c r="Q41" s="206" t="s">
        <v>4</v>
      </c>
      <c r="R41" s="207"/>
      <c r="S41" s="53" t="s">
        <v>5</v>
      </c>
      <c r="T41" s="55" t="s">
        <v>6</v>
      </c>
      <c r="V41" t="s">
        <v>98</v>
      </c>
      <c r="W41"/>
      <c r="X41"/>
    </row>
    <row r="42" spans="1:24" ht="13.8" customHeight="1" x14ac:dyDescent="0.3">
      <c r="B42" s="77"/>
      <c r="C42" s="77"/>
      <c r="D42" s="78"/>
      <c r="E42" s="77"/>
      <c r="F42" s="77"/>
      <c r="G42" s="77"/>
      <c r="H42" s="77"/>
      <c r="I42" s="78"/>
      <c r="J42" s="77"/>
      <c r="L42" s="77"/>
      <c r="M42" s="77"/>
      <c r="N42" s="78"/>
      <c r="O42" s="77"/>
      <c r="P42" s="77"/>
      <c r="Q42" s="77"/>
      <c r="R42" s="77"/>
      <c r="S42" s="78"/>
      <c r="T42" s="77"/>
      <c r="V42"/>
      <c r="W42"/>
      <c r="X42"/>
    </row>
    <row r="43" spans="1:24" ht="13.8" customHeight="1" x14ac:dyDescent="0.3">
      <c r="D43" t="s">
        <v>48</v>
      </c>
      <c r="E43"/>
      <c r="F43"/>
      <c r="G43"/>
      <c r="H43"/>
      <c r="I43" s="230" t="s">
        <v>49</v>
      </c>
      <c r="J43" s="230"/>
      <c r="L43" s="15"/>
      <c r="M43" s="15"/>
      <c r="N43" t="s">
        <v>48</v>
      </c>
      <c r="O43" s="18"/>
      <c r="P43" s="18"/>
      <c r="Q43" s="18"/>
      <c r="R43" s="18"/>
      <c r="S43" t="s">
        <v>48</v>
      </c>
      <c r="T43" s="18"/>
      <c r="V43"/>
      <c r="W43"/>
      <c r="X43"/>
    </row>
    <row r="44" spans="1:24" s="21" customFormat="1" ht="15.6" x14ac:dyDescent="0.3">
      <c r="B44" s="231" t="s">
        <v>29</v>
      </c>
      <c r="C44" s="232"/>
      <c r="D44" s="232"/>
      <c r="E44" s="233"/>
      <c r="F44" s="20"/>
      <c r="G44" s="231" t="s">
        <v>52</v>
      </c>
      <c r="H44" s="232"/>
      <c r="I44" s="232"/>
      <c r="J44" s="233"/>
      <c r="L44" s="231" t="s">
        <v>30</v>
      </c>
      <c r="M44" s="232"/>
      <c r="N44" s="232"/>
      <c r="O44" s="233"/>
      <c r="P44" s="20"/>
      <c r="Q44" s="231" t="s">
        <v>37</v>
      </c>
      <c r="R44" s="232"/>
      <c r="S44" s="232"/>
      <c r="T44" s="233"/>
      <c r="V44"/>
      <c r="W44"/>
      <c r="X44"/>
    </row>
    <row r="45" spans="1:24" ht="28.8" x14ac:dyDescent="0.3">
      <c r="B45" s="82">
        <v>0.41666666666666669</v>
      </c>
      <c r="C45" s="82">
        <v>0.5</v>
      </c>
      <c r="D45" s="56">
        <v>30</v>
      </c>
      <c r="E45" s="36" t="s">
        <v>89</v>
      </c>
      <c r="F45" s="28"/>
      <c r="G45" s="236">
        <v>0.41666666666666669</v>
      </c>
      <c r="H45" s="236">
        <v>0.5</v>
      </c>
      <c r="I45" s="234">
        <v>45</v>
      </c>
      <c r="J45" s="235" t="s">
        <v>31</v>
      </c>
      <c r="K45" s="32"/>
      <c r="L45" s="82">
        <v>0.41666666666666669</v>
      </c>
      <c r="M45" s="82">
        <v>0.5</v>
      </c>
      <c r="N45" s="56">
        <v>15</v>
      </c>
      <c r="O45" s="36" t="s">
        <v>60</v>
      </c>
      <c r="P45" s="28"/>
      <c r="Q45" s="236">
        <v>0.41666666666666669</v>
      </c>
      <c r="R45" s="236">
        <v>0.5</v>
      </c>
      <c r="S45" s="238">
        <v>55</v>
      </c>
      <c r="T45" s="240" t="s">
        <v>62</v>
      </c>
      <c r="V45" t="s">
        <v>99</v>
      </c>
      <c r="W45"/>
      <c r="X45"/>
    </row>
    <row r="46" spans="1:24" ht="28.8" x14ac:dyDescent="0.3">
      <c r="B46" s="57">
        <f>B45+TIME(0,$D45,0)</f>
        <v>0.4375</v>
      </c>
      <c r="C46" s="57">
        <f>C45+TIME(0,$D45,0)</f>
        <v>0.52083333333333337</v>
      </c>
      <c r="D46" s="56">
        <v>15</v>
      </c>
      <c r="E46" s="36" t="s">
        <v>60</v>
      </c>
      <c r="F46" s="28"/>
      <c r="G46" s="237"/>
      <c r="H46" s="237"/>
      <c r="I46" s="234"/>
      <c r="J46" s="235"/>
      <c r="K46" s="32"/>
      <c r="L46" s="57">
        <f>L45+TIME(0,$N45,0)</f>
        <v>0.42708333333333337</v>
      </c>
      <c r="M46" s="57">
        <f>M45+TIME(0,$N45,0)</f>
        <v>0.51041666666666663</v>
      </c>
      <c r="N46" s="56">
        <v>55</v>
      </c>
      <c r="O46" s="36" t="s">
        <v>62</v>
      </c>
      <c r="P46" s="28"/>
      <c r="Q46" s="237"/>
      <c r="R46" s="237"/>
      <c r="S46" s="239"/>
      <c r="T46" s="241"/>
      <c r="V46" t="s">
        <v>101</v>
      </c>
      <c r="W46"/>
      <c r="X46"/>
    </row>
    <row r="47" spans="1:24" ht="28.8" customHeight="1" x14ac:dyDescent="0.3">
      <c r="B47" s="57">
        <f>B46+TIME(0,$D46,0)</f>
        <v>0.44791666666666669</v>
      </c>
      <c r="C47" s="57">
        <f>C46+TIME(0,$D46,0)</f>
        <v>0.53125</v>
      </c>
      <c r="D47" s="56">
        <v>55</v>
      </c>
      <c r="E47" s="36" t="s">
        <v>62</v>
      </c>
      <c r="F47" s="28"/>
      <c r="G47" s="57">
        <f>G45+TIME(0,I45,0)</f>
        <v>0.44791666666666669</v>
      </c>
      <c r="H47" s="57">
        <f>H45+TIME(0,I45,0)</f>
        <v>0.53125</v>
      </c>
      <c r="I47" s="56">
        <v>55</v>
      </c>
      <c r="J47" s="36" t="s">
        <v>62</v>
      </c>
      <c r="K47" s="32"/>
      <c r="L47" s="57">
        <f>L46+TIME(0,$N46,0)</f>
        <v>0.46527777777777779</v>
      </c>
      <c r="M47" s="57">
        <f>M46+TIME(0,$N46,0)</f>
        <v>0.54861111111111105</v>
      </c>
      <c r="N47" s="56">
        <v>30</v>
      </c>
      <c r="O47" s="36" t="s">
        <v>89</v>
      </c>
      <c r="P47" s="28"/>
      <c r="Q47" s="57">
        <f>Q45+TIME(0,S45,0)</f>
        <v>0.45486111111111116</v>
      </c>
      <c r="R47" s="57">
        <f>R45+TIME(0,S45,0)</f>
        <v>0.53819444444444442</v>
      </c>
      <c r="S47" s="56">
        <v>45</v>
      </c>
      <c r="T47" s="91" t="s">
        <v>31</v>
      </c>
      <c r="V47" t="s">
        <v>101</v>
      </c>
      <c r="W47" t="s">
        <v>101</v>
      </c>
      <c r="X47">
        <f>SUMIF(V$45:V$50,"=p",D$45:D$50)</f>
        <v>70</v>
      </c>
    </row>
    <row r="48" spans="1:24" ht="14.4" customHeight="1" x14ac:dyDescent="0.3">
      <c r="B48" s="76"/>
      <c r="C48" s="76"/>
      <c r="D48" s="27"/>
      <c r="E48" s="27"/>
      <c r="F48" s="27"/>
      <c r="G48" s="76"/>
      <c r="H48" s="76"/>
      <c r="I48" s="27"/>
      <c r="J48" s="27"/>
      <c r="K48" s="32"/>
      <c r="L48" s="76"/>
      <c r="M48" s="76"/>
      <c r="N48" s="27"/>
      <c r="O48" s="27"/>
      <c r="P48" s="27"/>
      <c r="Q48" s="76"/>
      <c r="R48" s="76"/>
      <c r="S48" s="27"/>
      <c r="T48" s="27"/>
      <c r="V48"/>
      <c r="W48" t="s">
        <v>99</v>
      </c>
      <c r="X48">
        <f>SUMIF(V$45:V$50,"=T",D$45:D$50)</f>
        <v>30</v>
      </c>
    </row>
    <row r="49" spans="1:24" s="17" customFormat="1" ht="14.4" customHeight="1" x14ac:dyDescent="0.3">
      <c r="B49" s="81"/>
      <c r="C49" s="81"/>
      <c r="D49" s="226" t="s">
        <v>11</v>
      </c>
      <c r="E49" s="226"/>
      <c r="F49" s="226"/>
      <c r="G49" s="226"/>
      <c r="H49" s="226"/>
      <c r="I49" s="226"/>
      <c r="J49" s="28"/>
      <c r="K49" s="93"/>
      <c r="L49" s="81"/>
      <c r="M49" s="81"/>
      <c r="N49" s="28"/>
      <c r="O49" s="28"/>
      <c r="P49" s="28"/>
      <c r="Q49" s="81"/>
      <c r="R49" s="81"/>
      <c r="S49" s="28"/>
      <c r="T49" s="28"/>
      <c r="V49"/>
      <c r="W49" t="s">
        <v>100</v>
      </c>
      <c r="X49">
        <f>SUMIF(V$45:V$50,"=A",D$45:D$50)</f>
        <v>10</v>
      </c>
    </row>
    <row r="50" spans="1:24" s="17" customFormat="1" ht="14.4" customHeight="1" x14ac:dyDescent="0.3">
      <c r="B50" s="94">
        <f>B47+TIME(0,D47,0)</f>
        <v>0.48611111111111116</v>
      </c>
      <c r="C50" s="94">
        <f>C47+TIME(0,D47,0)</f>
        <v>0.56944444444444442</v>
      </c>
      <c r="D50" s="56">
        <v>10</v>
      </c>
      <c r="E50" s="223" t="s">
        <v>84</v>
      </c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5"/>
      <c r="V50" t="s">
        <v>100</v>
      </c>
      <c r="W50"/>
      <c r="X50"/>
    </row>
    <row r="51" spans="1:24" hidden="1" x14ac:dyDescent="0.3">
      <c r="A51"/>
      <c r="B51" s="10"/>
      <c r="C51" s="68" t="s">
        <v>14</v>
      </c>
      <c r="D51" s="10">
        <f>SUM(D45:D50)</f>
        <v>110</v>
      </c>
      <c r="E51" s="18"/>
      <c r="F51" s="18"/>
      <c r="G51" s="18"/>
      <c r="H51" s="18"/>
      <c r="I51" s="10">
        <f>SUM(I45:I47)+D50</f>
        <v>110</v>
      </c>
      <c r="J51" s="18"/>
      <c r="N51" s="10">
        <f>SUM(N45:N47)+D50</f>
        <v>110</v>
      </c>
      <c r="S51" s="10">
        <f>SUM(S45:S47)+D50</f>
        <v>110</v>
      </c>
      <c r="V51"/>
      <c r="W51"/>
      <c r="X51"/>
    </row>
    <row r="52" spans="1:24" x14ac:dyDescent="0.3">
      <c r="D52" s="15"/>
      <c r="E52" s="18"/>
      <c r="F52" s="18"/>
      <c r="G52" s="18"/>
      <c r="H52" s="18"/>
      <c r="I52" s="18"/>
      <c r="J52" s="18"/>
      <c r="V52"/>
      <c r="W52"/>
      <c r="X52"/>
    </row>
    <row r="53" spans="1:24" x14ac:dyDescent="0.3">
      <c r="D53" s="176" t="s">
        <v>88</v>
      </c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V53"/>
      <c r="W53"/>
      <c r="X53"/>
    </row>
    <row r="54" spans="1:24" x14ac:dyDescent="0.3">
      <c r="V54"/>
      <c r="W54"/>
      <c r="X54"/>
    </row>
    <row r="55" spans="1:24" customFormat="1" x14ac:dyDescent="0.3">
      <c r="B55" s="10"/>
      <c r="C55" s="10"/>
      <c r="E55" t="s">
        <v>65</v>
      </c>
      <c r="G55" s="10"/>
      <c r="H55" s="10"/>
    </row>
    <row r="56" spans="1:24" customFormat="1" x14ac:dyDescent="0.3">
      <c r="B56" s="10"/>
      <c r="C56" s="10"/>
      <c r="E56" t="s">
        <v>26</v>
      </c>
      <c r="G56" s="10"/>
      <c r="H56" s="10"/>
    </row>
    <row r="57" spans="1:24" x14ac:dyDescent="0.3">
      <c r="E57" s="51" t="s">
        <v>36</v>
      </c>
    </row>
    <row r="59" spans="1:24" x14ac:dyDescent="0.3">
      <c r="A59" t="s">
        <v>73</v>
      </c>
    </row>
    <row r="62" spans="1:24" x14ac:dyDescent="0.3">
      <c r="B62" s="174">
        <v>4</v>
      </c>
      <c r="C62" s="174"/>
      <c r="D62" s="2" t="s">
        <v>0</v>
      </c>
      <c r="E62" s="2"/>
      <c r="F62" s="2"/>
      <c r="G62" s="2"/>
      <c r="H62"/>
      <c r="I62" s="6"/>
      <c r="J62"/>
      <c r="K62"/>
    </row>
    <row r="63" spans="1:24" x14ac:dyDescent="0.3">
      <c r="B63" s="174"/>
      <c r="C63" s="174"/>
      <c r="D63" s="8" t="s">
        <v>1</v>
      </c>
      <c r="E63" s="8"/>
      <c r="F63" s="8"/>
      <c r="G63" s="8"/>
      <c r="H63"/>
      <c r="I63"/>
      <c r="J63"/>
      <c r="K63"/>
    </row>
    <row r="64" spans="1:24" x14ac:dyDescent="0.3">
      <c r="B64" s="174"/>
      <c r="C64" s="174"/>
      <c r="D64" s="24" t="s">
        <v>2</v>
      </c>
      <c r="E64" s="24"/>
      <c r="F64" s="24"/>
      <c r="G64" s="24"/>
      <c r="H64"/>
      <c r="I64"/>
      <c r="J64"/>
      <c r="K64"/>
    </row>
    <row r="66" spans="1:20" x14ac:dyDescent="0.3">
      <c r="B66" s="222" t="s">
        <v>4</v>
      </c>
      <c r="C66" s="222"/>
      <c r="D66" s="53" t="s">
        <v>5</v>
      </c>
      <c r="E66" s="55" t="s">
        <v>6</v>
      </c>
      <c r="F66" s="19"/>
      <c r="G66" s="206" t="s">
        <v>4</v>
      </c>
      <c r="H66" s="207"/>
      <c r="I66" s="53" t="s">
        <v>5</v>
      </c>
      <c r="J66" s="55" t="s">
        <v>6</v>
      </c>
      <c r="L66" s="222" t="s">
        <v>4</v>
      </c>
      <c r="M66" s="222"/>
      <c r="N66" s="53" t="s">
        <v>5</v>
      </c>
      <c r="O66" s="55" t="s">
        <v>6</v>
      </c>
      <c r="P66" s="19"/>
      <c r="Q66" s="206" t="s">
        <v>4</v>
      </c>
      <c r="R66" s="207"/>
      <c r="S66" s="53" t="s">
        <v>5</v>
      </c>
      <c r="T66" s="55" t="s">
        <v>6</v>
      </c>
    </row>
    <row r="67" spans="1:20" x14ac:dyDescent="0.3">
      <c r="B67" s="77"/>
      <c r="C67" s="77"/>
      <c r="D67" s="78"/>
      <c r="E67" s="77"/>
      <c r="F67" s="77"/>
      <c r="G67" s="77"/>
      <c r="H67" s="77"/>
      <c r="I67" s="78"/>
      <c r="J67" s="77"/>
      <c r="L67" s="77"/>
      <c r="M67" s="77"/>
      <c r="N67" s="78"/>
      <c r="O67" s="77"/>
      <c r="P67" s="77"/>
      <c r="Q67" s="77"/>
      <c r="R67" s="77"/>
      <c r="S67" s="78"/>
      <c r="T67" s="77"/>
    </row>
    <row r="68" spans="1:20" x14ac:dyDescent="0.3">
      <c r="D68" t="s">
        <v>48</v>
      </c>
      <c r="E68"/>
      <c r="F68"/>
      <c r="G68"/>
      <c r="H68"/>
      <c r="I68" s="230" t="s">
        <v>49</v>
      </c>
      <c r="J68" s="230"/>
      <c r="L68" s="15"/>
      <c r="M68" s="15"/>
      <c r="N68" t="s">
        <v>48</v>
      </c>
      <c r="O68" s="18"/>
      <c r="P68" s="18"/>
      <c r="Q68" s="18"/>
      <c r="R68" s="18"/>
      <c r="S68" t="s">
        <v>48</v>
      </c>
      <c r="T68" s="18"/>
    </row>
    <row r="69" spans="1:20" ht="15.6" x14ac:dyDescent="0.3">
      <c r="A69" s="21"/>
      <c r="B69" s="231" t="s">
        <v>29</v>
      </c>
      <c r="C69" s="232"/>
      <c r="D69" s="232"/>
      <c r="E69" s="233"/>
      <c r="F69" s="20"/>
      <c r="G69" s="231" t="s">
        <v>52</v>
      </c>
      <c r="H69" s="232"/>
      <c r="I69" s="232"/>
      <c r="J69" s="233"/>
      <c r="K69" s="21"/>
      <c r="L69" s="231" t="s">
        <v>30</v>
      </c>
      <c r="M69" s="232"/>
      <c r="N69" s="232"/>
      <c r="O69" s="233"/>
      <c r="P69" s="20"/>
      <c r="Q69" s="231" t="s">
        <v>37</v>
      </c>
      <c r="R69" s="232"/>
      <c r="S69" s="232"/>
      <c r="T69" s="233"/>
    </row>
    <row r="70" spans="1:20" ht="28.8" x14ac:dyDescent="0.3">
      <c r="B70" s="75">
        <v>0.4236111111111111</v>
      </c>
      <c r="C70" s="75">
        <v>0.51388888888888895</v>
      </c>
      <c r="D70" s="56">
        <v>30</v>
      </c>
      <c r="E70" s="36" t="s">
        <v>32</v>
      </c>
      <c r="F70" s="28"/>
      <c r="G70" s="243">
        <v>0.4236111111111111</v>
      </c>
      <c r="H70" s="243">
        <v>0.51388888888888895</v>
      </c>
      <c r="I70" s="234">
        <v>45</v>
      </c>
      <c r="J70" s="235" t="s">
        <v>31</v>
      </c>
      <c r="K70" s="32"/>
      <c r="L70" s="75">
        <v>0.4236111111111111</v>
      </c>
      <c r="M70" s="75">
        <v>0.51388888888888895</v>
      </c>
      <c r="N70" s="56">
        <v>15</v>
      </c>
      <c r="O70" s="36" t="s">
        <v>60</v>
      </c>
      <c r="P70" s="28"/>
      <c r="Q70" s="75">
        <v>0.4236111111111111</v>
      </c>
      <c r="R70" s="75">
        <v>0.51388888888888895</v>
      </c>
      <c r="S70" s="56">
        <v>55</v>
      </c>
      <c r="T70" s="36" t="s">
        <v>62</v>
      </c>
    </row>
    <row r="71" spans="1:20" ht="28.8" x14ac:dyDescent="0.3">
      <c r="B71" s="57">
        <v>0.44444444444444442</v>
      </c>
      <c r="C71" s="57">
        <v>0.53472222222222221</v>
      </c>
      <c r="D71" s="56">
        <v>15</v>
      </c>
      <c r="E71" s="36" t="s">
        <v>60</v>
      </c>
      <c r="F71" s="28"/>
      <c r="G71" s="244"/>
      <c r="H71" s="244"/>
      <c r="I71" s="234"/>
      <c r="J71" s="235"/>
      <c r="K71" s="32"/>
      <c r="L71" s="57">
        <v>0.43402777777777773</v>
      </c>
      <c r="M71" s="57">
        <v>0.52430555555555558</v>
      </c>
      <c r="N71" s="56">
        <v>55</v>
      </c>
      <c r="O71" s="36" t="s">
        <v>62</v>
      </c>
      <c r="P71" s="28"/>
      <c r="Q71" s="242">
        <v>0.46180555555555558</v>
      </c>
      <c r="R71" s="242">
        <v>5.2083333333333336E-2</v>
      </c>
      <c r="S71" s="234">
        <v>45</v>
      </c>
      <c r="T71" s="235" t="s">
        <v>31</v>
      </c>
    </row>
    <row r="72" spans="1:20" x14ac:dyDescent="0.3">
      <c r="B72" s="57">
        <v>0.4548611111111111</v>
      </c>
      <c r="C72" s="57">
        <v>4.5138888888888888E-2</v>
      </c>
      <c r="D72" s="56">
        <v>55</v>
      </c>
      <c r="E72" s="36" t="s">
        <v>62</v>
      </c>
      <c r="F72" s="28"/>
      <c r="G72" s="57">
        <v>0.4548611111111111</v>
      </c>
      <c r="H72" s="57">
        <v>4.5138888888888888E-2</v>
      </c>
      <c r="I72" s="56">
        <v>55</v>
      </c>
      <c r="J72" s="36" t="s">
        <v>62</v>
      </c>
      <c r="K72" s="32"/>
      <c r="L72" s="57">
        <v>0.47222222222222227</v>
      </c>
      <c r="M72" s="57">
        <v>6.25E-2</v>
      </c>
      <c r="N72" s="56">
        <v>30</v>
      </c>
      <c r="O72" s="36" t="s">
        <v>32</v>
      </c>
      <c r="P72" s="28"/>
      <c r="Q72" s="242"/>
      <c r="R72" s="242"/>
      <c r="S72" s="234"/>
      <c r="T72" s="235"/>
    </row>
    <row r="73" spans="1:20" x14ac:dyDescent="0.3">
      <c r="A73"/>
      <c r="B73" s="10"/>
      <c r="C73" s="68" t="s">
        <v>14</v>
      </c>
      <c r="D73" s="10">
        <f>SUM(D70:D72)</f>
        <v>100</v>
      </c>
      <c r="E73" s="18"/>
      <c r="F73" s="18"/>
      <c r="G73" s="18"/>
      <c r="H73" s="18"/>
      <c r="I73" s="10">
        <f>SUM(I70:I72)</f>
        <v>100</v>
      </c>
      <c r="J73" s="18"/>
      <c r="N73" s="10">
        <f>SUM(N70:N72)</f>
        <v>100</v>
      </c>
      <c r="S73" s="10">
        <f>SUM(S70:S72)</f>
        <v>100</v>
      </c>
    </row>
    <row r="74" spans="1:20" x14ac:dyDescent="0.3">
      <c r="D74" s="15"/>
      <c r="E74" s="18"/>
      <c r="F74" s="18"/>
      <c r="G74" s="18"/>
      <c r="H74" s="18"/>
      <c r="I74" s="18"/>
      <c r="J74" s="18"/>
    </row>
    <row r="75" spans="1:20" x14ac:dyDescent="0.3">
      <c r="D75" s="176" t="s">
        <v>24</v>
      </c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</row>
    <row r="77" spans="1:20" x14ac:dyDescent="0.3">
      <c r="A77"/>
      <c r="B77" s="10"/>
      <c r="C77" s="10"/>
      <c r="D77"/>
      <c r="E77" t="s">
        <v>65</v>
      </c>
      <c r="F77"/>
      <c r="G77" s="10"/>
      <c r="H77" s="10"/>
      <c r="I77"/>
      <c r="J77"/>
      <c r="K77"/>
      <c r="L77"/>
      <c r="M77"/>
      <c r="N77"/>
      <c r="O77"/>
      <c r="P77"/>
      <c r="Q77"/>
      <c r="R77"/>
      <c r="S77"/>
      <c r="T77"/>
    </row>
    <row r="78" spans="1:20" x14ac:dyDescent="0.3">
      <c r="A78"/>
      <c r="B78" s="10"/>
      <c r="C78" s="10"/>
      <c r="D78"/>
      <c r="E78" t="s">
        <v>26</v>
      </c>
      <c r="F78"/>
      <c r="G78" s="10"/>
      <c r="H78" s="10"/>
      <c r="I78"/>
      <c r="J78"/>
      <c r="K78"/>
      <c r="L78"/>
      <c r="M78"/>
      <c r="N78"/>
      <c r="O78"/>
      <c r="P78"/>
      <c r="Q78"/>
      <c r="R78"/>
      <c r="S78"/>
      <c r="T78"/>
    </row>
    <row r="79" spans="1:20" x14ac:dyDescent="0.3">
      <c r="E79" s="51" t="s">
        <v>36</v>
      </c>
    </row>
  </sheetData>
  <mergeCells count="50">
    <mergeCell ref="R71:R72"/>
    <mergeCell ref="S71:S72"/>
    <mergeCell ref="T71:T72"/>
    <mergeCell ref="D75:T75"/>
    <mergeCell ref="G70:G71"/>
    <mergeCell ref="H70:H71"/>
    <mergeCell ref="I70:I71"/>
    <mergeCell ref="J70:J71"/>
    <mergeCell ref="Q71:Q72"/>
    <mergeCell ref="I68:J68"/>
    <mergeCell ref="B69:E69"/>
    <mergeCell ref="G69:J69"/>
    <mergeCell ref="L69:O69"/>
    <mergeCell ref="Q69:T69"/>
    <mergeCell ref="B62:C64"/>
    <mergeCell ref="B66:C66"/>
    <mergeCell ref="G66:H66"/>
    <mergeCell ref="L66:M66"/>
    <mergeCell ref="Q66:R66"/>
    <mergeCell ref="D53:T53"/>
    <mergeCell ref="I45:I46"/>
    <mergeCell ref="J45:J46"/>
    <mergeCell ref="G45:G46"/>
    <mergeCell ref="H45:H46"/>
    <mergeCell ref="E50:T50"/>
    <mergeCell ref="Q45:Q46"/>
    <mergeCell ref="R45:R46"/>
    <mergeCell ref="S45:S46"/>
    <mergeCell ref="T45:T46"/>
    <mergeCell ref="D49:I49"/>
    <mergeCell ref="L41:M41"/>
    <mergeCell ref="Q41:R41"/>
    <mergeCell ref="I43:J43"/>
    <mergeCell ref="B37:C39"/>
    <mergeCell ref="B44:E44"/>
    <mergeCell ref="G44:J44"/>
    <mergeCell ref="L44:O44"/>
    <mergeCell ref="Q44:T44"/>
    <mergeCell ref="B41:C41"/>
    <mergeCell ref="G41:H41"/>
    <mergeCell ref="B2:C4"/>
    <mergeCell ref="B6:C6"/>
    <mergeCell ref="G6:H6"/>
    <mergeCell ref="L6:M6"/>
    <mergeCell ref="Q6:R6"/>
    <mergeCell ref="E7:J7"/>
    <mergeCell ref="B9:E9"/>
    <mergeCell ref="G9:J9"/>
    <mergeCell ref="B13:E13"/>
    <mergeCell ref="G13:J13"/>
  </mergeCells>
  <pageMargins left="0.7" right="0.7" top="0.75" bottom="0.75" header="0.3" footer="0.3"/>
  <pageSetup fitToWidth="0" orientation="landscape" r:id="rId1"/>
  <rowBreaks count="1" manualBreakCount="1">
    <brk id="28" max="16383" man="1"/>
  </rowBreaks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8D5-5EAA-4D9D-BD3F-260E7FB22647}">
  <dimension ref="A1:J14"/>
  <sheetViews>
    <sheetView showGridLines="0" zoomScale="150" zoomScaleNormal="150" workbookViewId="0">
      <selection activeCell="E19" sqref="E19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144</v>
      </c>
    </row>
    <row r="2" spans="1:10" x14ac:dyDescent="0.3">
      <c r="B2" s="174">
        <v>5</v>
      </c>
      <c r="C2" s="174"/>
      <c r="E2" s="129" t="s">
        <v>136</v>
      </c>
      <c r="G2" s="6"/>
    </row>
    <row r="3" spans="1:10" x14ac:dyDescent="0.3">
      <c r="B3" s="174"/>
      <c r="C3" s="174"/>
      <c r="E3" s="130" t="s">
        <v>129</v>
      </c>
      <c r="G3" s="6"/>
    </row>
    <row r="4" spans="1:10" x14ac:dyDescent="0.3">
      <c r="B4" s="174"/>
      <c r="C4" s="174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75" t="s">
        <v>4</v>
      </c>
      <c r="C6" s="175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15</v>
      </c>
      <c r="E7" s="134" t="s">
        <v>40</v>
      </c>
      <c r="H7" t="s">
        <v>100</v>
      </c>
      <c r="I7" t="s">
        <v>101</v>
      </c>
      <c r="J7">
        <f>SUMIF(H$7:H$10,"=P",D$7:D$10)</f>
        <v>85</v>
      </c>
    </row>
    <row r="8" spans="1:10" ht="29.4" customHeight="1" x14ac:dyDescent="0.3">
      <c r="B8" s="82">
        <f>B7+TIME(0,D7,0)</f>
        <v>10.427083333333332</v>
      </c>
      <c r="C8" s="82">
        <f>C7+TIME(0,D7,0)</f>
        <v>12.510416666666666</v>
      </c>
      <c r="D8" s="99">
        <v>60</v>
      </c>
      <c r="E8" s="133" t="s">
        <v>145</v>
      </c>
      <c r="H8" t="s">
        <v>101</v>
      </c>
      <c r="I8" t="s">
        <v>99</v>
      </c>
      <c r="J8">
        <f>SUMIF(H$7:H$10,"=T",D$7:D$10)</f>
        <v>0</v>
      </c>
    </row>
    <row r="9" spans="1:10" x14ac:dyDescent="0.3">
      <c r="B9" s="82">
        <f>B8+TIME(0,D8,0)</f>
        <v>10.468749999999998</v>
      </c>
      <c r="C9" s="82">
        <f>C8+TIME(0,D8,0)</f>
        <v>12.552083333333332</v>
      </c>
      <c r="D9" s="99">
        <v>25</v>
      </c>
      <c r="E9" s="133" t="s">
        <v>161</v>
      </c>
      <c r="H9" t="s">
        <v>101</v>
      </c>
    </row>
    <row r="10" spans="1:10" x14ac:dyDescent="0.3">
      <c r="B10" s="82">
        <f>B9+TIME(0,D9,0)</f>
        <v>10.486111111111109</v>
      </c>
      <c r="C10" s="82">
        <f>C9+TIME(0,D9,0)</f>
        <v>12.569444444444443</v>
      </c>
      <c r="D10" s="37">
        <v>10</v>
      </c>
      <c r="E10" s="135" t="s">
        <v>84</v>
      </c>
      <c r="H10" t="s">
        <v>100</v>
      </c>
      <c r="I10" t="s">
        <v>100</v>
      </c>
      <c r="J10">
        <f>SUMIF(H$7:H$10,"=A",D$7:D$10)</f>
        <v>25</v>
      </c>
    </row>
    <row r="11" spans="1:10" hidden="1" x14ac:dyDescent="0.3">
      <c r="C11" s="68" t="s">
        <v>14</v>
      </c>
      <c r="D11" s="10">
        <f>SUM(D8:D10)</f>
        <v>95</v>
      </c>
    </row>
    <row r="14" spans="1:10" x14ac:dyDescent="0.3">
      <c r="D14" s="88"/>
    </row>
  </sheetData>
  <mergeCells count="2">
    <mergeCell ref="B2:C4"/>
    <mergeCell ref="B6:C6"/>
  </mergeCells>
  <pageMargins left="0.7" right="0.7" top="0.75" bottom="0.75" header="0.3" footer="0.3"/>
  <pageSetup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8"/>
  <sheetViews>
    <sheetView showGridLines="0" zoomScale="120" zoomScaleNormal="120" workbookViewId="0">
      <selection activeCell="E16" sqref="E16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144</v>
      </c>
    </row>
    <row r="2" spans="1:10" x14ac:dyDescent="0.3">
      <c r="B2" s="174">
        <v>6</v>
      </c>
      <c r="C2" s="174"/>
      <c r="E2" s="129" t="s">
        <v>136</v>
      </c>
      <c r="G2" s="6"/>
    </row>
    <row r="3" spans="1:10" x14ac:dyDescent="0.3">
      <c r="B3" s="174"/>
      <c r="C3" s="174"/>
      <c r="E3" s="130" t="s">
        <v>129</v>
      </c>
      <c r="G3" s="6"/>
    </row>
    <row r="4" spans="1:10" x14ac:dyDescent="0.3">
      <c r="B4" s="174"/>
      <c r="C4" s="174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75" t="s">
        <v>4</v>
      </c>
      <c r="C6" s="175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34" t="s">
        <v>63</v>
      </c>
      <c r="H7" t="s">
        <v>100</v>
      </c>
      <c r="I7" t="s">
        <v>101</v>
      </c>
      <c r="J7">
        <f>SUMIF(H$7:H$11,"=P",D$7:D$11)</f>
        <v>75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15</v>
      </c>
      <c r="E8" s="132" t="s">
        <v>172</v>
      </c>
      <c r="H8" t="s">
        <v>99</v>
      </c>
      <c r="I8" t="s">
        <v>99</v>
      </c>
      <c r="J8">
        <f>SUMIF(H$7:H$11,"=T",D$7:D$11)</f>
        <v>15</v>
      </c>
    </row>
    <row r="9" spans="1:10" ht="45.6" customHeight="1" x14ac:dyDescent="0.3">
      <c r="B9" s="82">
        <f t="shared" ref="B9" si="0">B8+TIME(0,D8,0)</f>
        <v>10.434027777777777</v>
      </c>
      <c r="C9" s="82">
        <f t="shared" ref="C9" si="1">C8+TIME(0,D8,0)</f>
        <v>12.517361111111111</v>
      </c>
      <c r="D9" s="37">
        <v>60</v>
      </c>
      <c r="E9" s="132" t="s">
        <v>155</v>
      </c>
      <c r="H9" s="79" t="s">
        <v>101</v>
      </c>
      <c r="I9" t="s">
        <v>100</v>
      </c>
      <c r="J9">
        <f>SUMIF(H$7:H$11,"=A",D$7:D$11)</f>
        <v>20</v>
      </c>
    </row>
    <row r="10" spans="1:10" x14ac:dyDescent="0.3">
      <c r="B10" s="82">
        <f t="shared" ref="B10:B11" si="2">B9+TIME(0,D9,0)</f>
        <v>10.475694444444443</v>
      </c>
      <c r="C10" s="82">
        <f t="shared" ref="C10:C11" si="3">C9+TIME(0,D9,0)</f>
        <v>12.559027777777777</v>
      </c>
      <c r="D10" s="37">
        <v>15</v>
      </c>
      <c r="E10" s="132" t="s">
        <v>174</v>
      </c>
      <c r="H10" s="79" t="s">
        <v>101</v>
      </c>
    </row>
    <row r="11" spans="1:10" x14ac:dyDescent="0.3">
      <c r="B11" s="82">
        <f t="shared" si="2"/>
        <v>10.486111111111109</v>
      </c>
      <c r="C11" s="82">
        <f t="shared" si="3"/>
        <v>12.569444444444443</v>
      </c>
      <c r="D11" s="37">
        <v>10</v>
      </c>
      <c r="E11" s="135" t="s">
        <v>84</v>
      </c>
      <c r="H11" t="s">
        <v>100</v>
      </c>
    </row>
    <row r="12" spans="1:10" hidden="1" x14ac:dyDescent="0.3">
      <c r="C12" s="68" t="s">
        <v>14</v>
      </c>
      <c r="D12" s="10">
        <f>SUM(D8:D11)</f>
        <v>100</v>
      </c>
    </row>
    <row r="36" spans="1:14" x14ac:dyDescent="0.3">
      <c r="B36" s="174">
        <v>5</v>
      </c>
      <c r="C36" s="174"/>
      <c r="D36" s="2" t="s">
        <v>86</v>
      </c>
      <c r="E36" s="2"/>
      <c r="F36" s="6"/>
      <c r="G36" s="6"/>
    </row>
    <row r="37" spans="1:14" x14ac:dyDescent="0.3">
      <c r="B37" s="174"/>
      <c r="C37" s="174"/>
      <c r="D37" s="8" t="s">
        <v>87</v>
      </c>
      <c r="E37" s="8"/>
      <c r="F37" s="6"/>
      <c r="G37" s="6"/>
    </row>
    <row r="38" spans="1:14" x14ac:dyDescent="0.3">
      <c r="A38" t="s">
        <v>112</v>
      </c>
      <c r="B38" s="174"/>
      <c r="C38" s="174"/>
      <c r="D38" s="24" t="s">
        <v>2</v>
      </c>
      <c r="E38" s="24"/>
      <c r="F38" s="83"/>
      <c r="G38" s="83"/>
    </row>
    <row r="39" spans="1:14" x14ac:dyDescent="0.3">
      <c r="G39" t="s">
        <v>98</v>
      </c>
    </row>
    <row r="40" spans="1:14" x14ac:dyDescent="0.3">
      <c r="B40" s="175" t="s">
        <v>4</v>
      </c>
      <c r="C40" s="175"/>
      <c r="D40" s="53" t="s">
        <v>5</v>
      </c>
      <c r="E40" s="13" t="s">
        <v>6</v>
      </c>
    </row>
    <row r="41" spans="1:14" x14ac:dyDescent="0.3">
      <c r="B41" s="82">
        <v>10.416666666666666</v>
      </c>
      <c r="C41" s="82">
        <v>12.5</v>
      </c>
      <c r="D41" s="99">
        <v>15</v>
      </c>
      <c r="E41" s="90" t="s">
        <v>63</v>
      </c>
      <c r="G41" t="s">
        <v>100</v>
      </c>
    </row>
    <row r="42" spans="1:14" x14ac:dyDescent="0.3">
      <c r="B42" s="82">
        <f>B41+TIME(0,D41,0)</f>
        <v>10.427083333333332</v>
      </c>
      <c r="C42" s="82">
        <f>C41+TIME(0,D41,0)</f>
        <v>12.510416666666666</v>
      </c>
      <c r="D42" s="99">
        <v>10</v>
      </c>
      <c r="E42" s="38" t="s">
        <v>80</v>
      </c>
      <c r="G42" t="s">
        <v>100</v>
      </c>
    </row>
    <row r="43" spans="1:14" x14ac:dyDescent="0.3">
      <c r="A43" t="s">
        <v>113</v>
      </c>
      <c r="B43" s="82">
        <f>B42+TIME(0,D42,0)</f>
        <v>10.434027777777777</v>
      </c>
      <c r="C43" s="82">
        <f>C42+TIME(0,D42,0)</f>
        <v>12.517361111111111</v>
      </c>
      <c r="D43" s="37">
        <v>10</v>
      </c>
      <c r="E43" s="38" t="s">
        <v>94</v>
      </c>
      <c r="G43" t="s">
        <v>101</v>
      </c>
    </row>
    <row r="44" spans="1:14" ht="27" customHeight="1" x14ac:dyDescent="0.3">
      <c r="A44" t="s">
        <v>115</v>
      </c>
      <c r="B44" s="82">
        <f t="shared" ref="B44:B45" si="4">B43+TIME(0,D43,0)</f>
        <v>10.440972222222221</v>
      </c>
      <c r="C44" s="82">
        <f t="shared" ref="C44:C45" si="5">C43+TIME(0,D43,0)</f>
        <v>12.524305555555555</v>
      </c>
      <c r="D44" s="37">
        <v>65</v>
      </c>
      <c r="E44" s="50" t="s">
        <v>39</v>
      </c>
      <c r="G44" t="s">
        <v>101</v>
      </c>
      <c r="L44" s="60"/>
      <c r="M44" s="60"/>
      <c r="N44" s="60"/>
    </row>
    <row r="45" spans="1:14" x14ac:dyDescent="0.3">
      <c r="B45" s="82">
        <f t="shared" si="4"/>
        <v>10.486111111111111</v>
      </c>
      <c r="C45" s="82">
        <f t="shared" si="5"/>
        <v>12.569444444444445</v>
      </c>
      <c r="D45" s="37">
        <v>10</v>
      </c>
      <c r="E45" s="38" t="s">
        <v>84</v>
      </c>
      <c r="G45" t="s">
        <v>100</v>
      </c>
      <c r="H45" t="s">
        <v>101</v>
      </c>
      <c r="I45">
        <f ca="1">SUMIF(G$42:G$46,"=P",D$42:D$45)</f>
        <v>75</v>
      </c>
      <c r="L45" s="60"/>
      <c r="M45" s="60"/>
      <c r="N45" s="60"/>
    </row>
    <row r="46" spans="1:14" hidden="1" x14ac:dyDescent="0.3">
      <c r="C46" s="68" t="s">
        <v>14</v>
      </c>
      <c r="D46" s="10">
        <f>SUM(D42:D45)</f>
        <v>95</v>
      </c>
      <c r="H46" t="s">
        <v>101</v>
      </c>
      <c r="I46">
        <f t="shared" ref="I46" ca="1" si="6">SUMIF(G$42:G$46,"=T",D$42:D$45)</f>
        <v>0</v>
      </c>
    </row>
    <row r="47" spans="1:14" x14ac:dyDescent="0.3">
      <c r="H47" t="s">
        <v>99</v>
      </c>
      <c r="I47">
        <f ca="1">SUMIF(G$42:G$46,"=T",D$42:D$45)</f>
        <v>0</v>
      </c>
    </row>
    <row r="48" spans="1:14" ht="14.4" customHeight="1" x14ac:dyDescent="0.3">
      <c r="D48" s="176" t="s">
        <v>88</v>
      </c>
      <c r="E48" s="176"/>
      <c r="F48" s="6"/>
      <c r="H48" t="s">
        <v>100</v>
      </c>
      <c r="I48">
        <f>SUMIF(G$41:G$45,"=A",D$41:D$45)</f>
        <v>35</v>
      </c>
      <c r="J48" s="6"/>
    </row>
    <row r="50" spans="1:12" x14ac:dyDescent="0.3">
      <c r="K50" s="6"/>
      <c r="L50" s="6"/>
    </row>
    <row r="51" spans="1:12" x14ac:dyDescent="0.3">
      <c r="K51" s="6"/>
      <c r="L51" s="6"/>
    </row>
    <row r="52" spans="1:12" x14ac:dyDescent="0.3">
      <c r="J52" s="27"/>
      <c r="K52" s="28"/>
      <c r="L52" s="6"/>
    </row>
    <row r="53" spans="1:12" x14ac:dyDescent="0.3">
      <c r="K53" s="6"/>
      <c r="L53" s="6"/>
    </row>
    <row r="54" spans="1:12" x14ac:dyDescent="0.3">
      <c r="A54" t="s">
        <v>73</v>
      </c>
      <c r="K54" s="6"/>
      <c r="L54" s="6"/>
    </row>
    <row r="57" spans="1:12" x14ac:dyDescent="0.3">
      <c r="B57" s="174">
        <v>5</v>
      </c>
      <c r="C57" s="174"/>
      <c r="D57" s="2" t="s">
        <v>0</v>
      </c>
      <c r="E57" s="2"/>
    </row>
    <row r="58" spans="1:12" x14ac:dyDescent="0.3">
      <c r="B58" s="174"/>
      <c r="C58" s="174"/>
      <c r="D58" s="8" t="s">
        <v>1</v>
      </c>
      <c r="E58" s="8"/>
    </row>
    <row r="59" spans="1:12" x14ac:dyDescent="0.3">
      <c r="B59" s="174"/>
      <c r="C59" s="174"/>
      <c r="D59" s="24" t="s">
        <v>2</v>
      </c>
      <c r="E59" s="24"/>
    </row>
    <row r="61" spans="1:12" x14ac:dyDescent="0.3">
      <c r="B61" s="175" t="s">
        <v>4</v>
      </c>
      <c r="C61" s="175"/>
      <c r="D61" s="53" t="s">
        <v>5</v>
      </c>
      <c r="E61" s="13" t="s">
        <v>6</v>
      </c>
    </row>
    <row r="62" spans="1:12" x14ac:dyDescent="0.3">
      <c r="B62" s="82">
        <v>0.4236111111111111</v>
      </c>
      <c r="C62" s="82">
        <v>0.51388888888888895</v>
      </c>
      <c r="D62" s="56">
        <v>30</v>
      </c>
      <c r="E62" s="90" t="s">
        <v>63</v>
      </c>
    </row>
    <row r="63" spans="1:12" x14ac:dyDescent="0.3">
      <c r="B63" s="82">
        <v>0.44444444444444442</v>
      </c>
      <c r="C63" s="82">
        <v>0.53472222222222221</v>
      </c>
      <c r="D63" s="37">
        <v>10</v>
      </c>
      <c r="E63" s="38" t="s">
        <v>38</v>
      </c>
    </row>
    <row r="64" spans="1:12" x14ac:dyDescent="0.3">
      <c r="B64" s="82">
        <v>0.4513888888888889</v>
      </c>
      <c r="C64" s="82">
        <v>4.1666666666666664E-2</v>
      </c>
      <c r="D64" s="37">
        <v>10</v>
      </c>
      <c r="E64" s="38" t="s">
        <v>59</v>
      </c>
    </row>
    <row r="65" spans="2:5" x14ac:dyDescent="0.3">
      <c r="B65" s="82">
        <v>0.45833333333333331</v>
      </c>
      <c r="C65" s="82">
        <v>4.8611111111111112E-2</v>
      </c>
      <c r="D65" s="37">
        <v>60</v>
      </c>
      <c r="E65" s="50" t="s">
        <v>39</v>
      </c>
    </row>
    <row r="66" spans="2:5" x14ac:dyDescent="0.3">
      <c r="C66" s="68" t="s">
        <v>14</v>
      </c>
      <c r="D66" s="10">
        <f>SUM(D62:D65)</f>
        <v>110</v>
      </c>
    </row>
    <row r="68" spans="2:5" x14ac:dyDescent="0.3">
      <c r="D68" s="176" t="s">
        <v>24</v>
      </c>
      <c r="E68" s="176"/>
    </row>
  </sheetData>
  <mergeCells count="8">
    <mergeCell ref="B2:C4"/>
    <mergeCell ref="B6:C6"/>
    <mergeCell ref="D68:E68"/>
    <mergeCell ref="B40:C40"/>
    <mergeCell ref="D48:E48"/>
    <mergeCell ref="B36:C38"/>
    <mergeCell ref="B57:C59"/>
    <mergeCell ref="B61:C61"/>
  </mergeCells>
  <pageMargins left="0.7" right="0.7" top="0.75" bottom="0.75" header="0.3" footer="0.3"/>
  <pageSetup scale="50" orientation="landscape" r:id="rId1"/>
  <rowBreaks count="1" manualBreakCount="1">
    <brk id="22" max="16383" man="1"/>
  </rowBreaks>
  <colBreaks count="1" manualBreakCount="1">
    <brk id="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9"/>
  <sheetViews>
    <sheetView showGridLines="0" zoomScale="130" zoomScaleNormal="130" workbookViewId="0">
      <selection activeCell="E8" sqref="E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144</v>
      </c>
    </row>
    <row r="2" spans="1:10" x14ac:dyDescent="0.3">
      <c r="B2" s="174">
        <v>7</v>
      </c>
      <c r="C2" s="174"/>
      <c r="E2" s="129" t="s">
        <v>136</v>
      </c>
      <c r="F2" s="6"/>
      <c r="G2" s="6"/>
    </row>
    <row r="3" spans="1:10" x14ac:dyDescent="0.3">
      <c r="B3" s="174"/>
      <c r="C3" s="174"/>
      <c r="E3" s="130" t="s">
        <v>129</v>
      </c>
      <c r="F3" s="6"/>
      <c r="G3" s="6"/>
    </row>
    <row r="4" spans="1:10" x14ac:dyDescent="0.3">
      <c r="B4" s="174"/>
      <c r="C4" s="174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75" t="s">
        <v>4</v>
      </c>
      <c r="C6" s="175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42" t="s">
        <v>170</v>
      </c>
      <c r="H7" t="s">
        <v>100</v>
      </c>
      <c r="I7" t="s">
        <v>101</v>
      </c>
      <c r="J7">
        <f>SUMIF(H5:H11,"=p",D5:D11)</f>
        <v>95</v>
      </c>
    </row>
    <row r="8" spans="1:10" ht="48" customHeight="1" x14ac:dyDescent="0.3">
      <c r="B8" s="82">
        <f>B7+TIME(0,D7,0)</f>
        <v>0.4236111111111111</v>
      </c>
      <c r="C8" s="82">
        <f>C7+TIME(0,D7,0)</f>
        <v>0.50694444444444442</v>
      </c>
      <c r="D8" s="37">
        <v>30</v>
      </c>
      <c r="E8" s="156" t="s">
        <v>158</v>
      </c>
      <c r="H8" s="79" t="s">
        <v>101</v>
      </c>
      <c r="I8" t="s">
        <v>99</v>
      </c>
      <c r="J8">
        <f>SUMIF(H6:H12,"=t",D6:D12)</f>
        <v>0</v>
      </c>
    </row>
    <row r="9" spans="1:10" x14ac:dyDescent="0.3">
      <c r="B9" s="82">
        <f t="shared" ref="B9:B11" si="0">B8+TIME(0,D8,0)</f>
        <v>0.44444444444444442</v>
      </c>
      <c r="C9" s="82">
        <f t="shared" ref="C9:C11" si="1">C8+TIME(0,D8,0)</f>
        <v>0.52777777777777779</v>
      </c>
      <c r="D9" s="37">
        <v>15</v>
      </c>
      <c r="E9" s="156" t="s">
        <v>175</v>
      </c>
      <c r="H9" s="79" t="s">
        <v>101</v>
      </c>
    </row>
    <row r="10" spans="1:10" ht="66.599999999999994" customHeight="1" x14ac:dyDescent="0.3">
      <c r="B10" s="82">
        <f t="shared" si="0"/>
        <v>0.4548611111111111</v>
      </c>
      <c r="C10" s="82">
        <f t="shared" si="1"/>
        <v>0.53819444444444442</v>
      </c>
      <c r="D10" s="37">
        <v>50</v>
      </c>
      <c r="E10" s="90" t="s">
        <v>157</v>
      </c>
      <c r="H10" t="s">
        <v>101</v>
      </c>
      <c r="I10" t="s">
        <v>100</v>
      </c>
      <c r="J10">
        <f>SUMIF(H7:H13,"=a",D7:D13)</f>
        <v>15</v>
      </c>
    </row>
    <row r="11" spans="1:10" x14ac:dyDescent="0.3">
      <c r="B11" s="82">
        <f t="shared" si="0"/>
        <v>0.48958333333333331</v>
      </c>
      <c r="C11" s="82">
        <f t="shared" si="1"/>
        <v>0.57291666666666663</v>
      </c>
      <c r="D11" s="1">
        <v>5</v>
      </c>
      <c r="E11" s="142" t="s">
        <v>84</v>
      </c>
      <c r="H11" t="s">
        <v>100</v>
      </c>
    </row>
    <row r="12" spans="1:10" hidden="1" x14ac:dyDescent="0.3">
      <c r="C12" s="68" t="s">
        <v>14</v>
      </c>
      <c r="D12" s="10">
        <f>SUM(D7:D11)</f>
        <v>110</v>
      </c>
    </row>
    <row r="13" spans="1:10" x14ac:dyDescent="0.3">
      <c r="C13" s="68"/>
      <c r="D13" s="10"/>
    </row>
    <row r="14" spans="1:10" x14ac:dyDescent="0.3">
      <c r="B14" s="51"/>
      <c r="D14" s="51" t="s">
        <v>156</v>
      </c>
    </row>
    <row r="16" spans="1:10" x14ac:dyDescent="0.3">
      <c r="B16" s="51"/>
    </row>
    <row r="36" spans="1:9" x14ac:dyDescent="0.3">
      <c r="B36" s="174">
        <v>6</v>
      </c>
      <c r="C36" s="174"/>
      <c r="D36" s="2" t="s">
        <v>86</v>
      </c>
      <c r="E36" s="2"/>
      <c r="F36" s="6"/>
      <c r="G36" s="6"/>
    </row>
    <row r="37" spans="1:9" x14ac:dyDescent="0.3">
      <c r="B37" s="174"/>
      <c r="C37" s="174"/>
      <c r="D37" s="8" t="s">
        <v>87</v>
      </c>
      <c r="E37" s="8"/>
      <c r="F37" s="6"/>
      <c r="G37" s="6"/>
    </row>
    <row r="38" spans="1:9" x14ac:dyDescent="0.3">
      <c r="A38" t="s">
        <v>112</v>
      </c>
      <c r="B38" s="174"/>
      <c r="C38" s="174"/>
      <c r="D38" s="24" t="s">
        <v>2</v>
      </c>
      <c r="E38" s="24"/>
      <c r="F38" s="83"/>
      <c r="G38" s="83"/>
    </row>
    <row r="39" spans="1:9" x14ac:dyDescent="0.3">
      <c r="A39" t="s">
        <v>114</v>
      </c>
      <c r="G39" t="s">
        <v>98</v>
      </c>
    </row>
    <row r="40" spans="1:9" x14ac:dyDescent="0.3">
      <c r="B40" s="175" t="s">
        <v>4</v>
      </c>
      <c r="C40" s="175"/>
      <c r="D40" s="53" t="s">
        <v>5</v>
      </c>
      <c r="E40" s="13" t="s">
        <v>6</v>
      </c>
    </row>
    <row r="41" spans="1:9" x14ac:dyDescent="0.3">
      <c r="B41" s="82">
        <v>0.41666666666666669</v>
      </c>
      <c r="C41" s="82">
        <v>0.5</v>
      </c>
      <c r="D41" s="58">
        <v>10</v>
      </c>
      <c r="E41" s="41" t="s">
        <v>68</v>
      </c>
      <c r="G41" t="s">
        <v>99</v>
      </c>
    </row>
    <row r="42" spans="1:9" ht="43.2" customHeight="1" x14ac:dyDescent="0.3">
      <c r="B42" s="82">
        <f>B41+TIME(0,D41,0)</f>
        <v>0.4236111111111111</v>
      </c>
      <c r="C42" s="82">
        <f>C41+TIME(0,D41,0)</f>
        <v>0.50694444444444442</v>
      </c>
      <c r="D42" s="37">
        <v>65</v>
      </c>
      <c r="E42" s="84" t="s">
        <v>40</v>
      </c>
      <c r="G42" t="s">
        <v>101</v>
      </c>
    </row>
    <row r="43" spans="1:9" x14ac:dyDescent="0.3">
      <c r="B43" s="82">
        <f t="shared" ref="B43:B46" si="2">B42+TIME(0,D42,0)</f>
        <v>0.46875</v>
      </c>
      <c r="C43" s="82">
        <f t="shared" ref="C43:C46" si="3">C42+TIME(0,D42,0)</f>
        <v>0.55208333333333326</v>
      </c>
      <c r="D43" s="1">
        <v>5</v>
      </c>
      <c r="E43" s="25" t="s">
        <v>41</v>
      </c>
      <c r="G43" t="s">
        <v>101</v>
      </c>
    </row>
    <row r="44" spans="1:9" x14ac:dyDescent="0.3">
      <c r="B44" s="82">
        <f t="shared" si="2"/>
        <v>0.47222222222222221</v>
      </c>
      <c r="C44" s="82">
        <f t="shared" si="3"/>
        <v>0.55555555555555547</v>
      </c>
      <c r="D44" s="1">
        <v>15</v>
      </c>
      <c r="E44" s="25" t="s">
        <v>42</v>
      </c>
      <c r="G44" t="s">
        <v>101</v>
      </c>
    </row>
    <row r="45" spans="1:9" x14ac:dyDescent="0.3">
      <c r="B45" s="82">
        <f t="shared" si="2"/>
        <v>0.4826388888888889</v>
      </c>
      <c r="C45" s="82">
        <f t="shared" si="3"/>
        <v>0.5659722222222221</v>
      </c>
      <c r="D45" s="1">
        <v>10</v>
      </c>
      <c r="E45" s="41" t="s">
        <v>96</v>
      </c>
      <c r="G45" t="s">
        <v>101</v>
      </c>
      <c r="H45" t="s">
        <v>101</v>
      </c>
      <c r="I45">
        <f>SUMIF(G41:G46,"=p",D41:D46)</f>
        <v>95</v>
      </c>
    </row>
    <row r="46" spans="1:9" x14ac:dyDescent="0.3">
      <c r="B46" s="82">
        <f t="shared" si="2"/>
        <v>0.48958333333333331</v>
      </c>
      <c r="C46" s="82">
        <f t="shared" si="3"/>
        <v>0.57291666666666652</v>
      </c>
      <c r="D46" s="1">
        <v>5</v>
      </c>
      <c r="E46" s="41" t="s">
        <v>84</v>
      </c>
      <c r="G46" t="s">
        <v>100</v>
      </c>
      <c r="H46" t="s">
        <v>99</v>
      </c>
      <c r="I46">
        <f>SUMIF(G$41:G$47,"=T",D$41:D$47)</f>
        <v>10</v>
      </c>
    </row>
    <row r="47" spans="1:9" hidden="1" x14ac:dyDescent="0.3">
      <c r="C47" s="68" t="s">
        <v>14</v>
      </c>
      <c r="D47" s="10">
        <f>SUM(D41:D46)</f>
        <v>110</v>
      </c>
      <c r="G47" t="s">
        <v>101</v>
      </c>
      <c r="H47" t="s">
        <v>100</v>
      </c>
      <c r="I47">
        <f t="shared" ref="I47" si="4">SUMIF(G$41:G$47,"=A",D$41:D$47)</f>
        <v>5</v>
      </c>
    </row>
    <row r="48" spans="1:9" x14ac:dyDescent="0.3">
      <c r="C48" s="68"/>
      <c r="D48" s="10"/>
      <c r="H48" t="s">
        <v>100</v>
      </c>
      <c r="I48">
        <f>SUMIF(G$41:G$47,"=A",D$41:D$47)</f>
        <v>5</v>
      </c>
    </row>
    <row r="49" spans="1:5" x14ac:dyDescent="0.3">
      <c r="B49" s="51" t="s">
        <v>97</v>
      </c>
    </row>
    <row r="51" spans="1:5" x14ac:dyDescent="0.3">
      <c r="B51" s="51"/>
    </row>
    <row r="54" spans="1:5" x14ac:dyDescent="0.3">
      <c r="A54" t="s">
        <v>73</v>
      </c>
    </row>
    <row r="57" spans="1:5" x14ac:dyDescent="0.3">
      <c r="B57" s="174">
        <v>6</v>
      </c>
      <c r="C57" s="174"/>
      <c r="D57" s="2" t="s">
        <v>0</v>
      </c>
      <c r="E57" s="2"/>
    </row>
    <row r="58" spans="1:5" x14ac:dyDescent="0.3">
      <c r="B58" s="174"/>
      <c r="C58" s="174"/>
      <c r="D58" s="8" t="s">
        <v>1</v>
      </c>
      <c r="E58" s="8"/>
    </row>
    <row r="59" spans="1:5" x14ac:dyDescent="0.3">
      <c r="B59" s="174"/>
      <c r="C59" s="174"/>
      <c r="D59" s="24" t="s">
        <v>2</v>
      </c>
      <c r="E59" s="24"/>
    </row>
    <row r="61" spans="1:5" x14ac:dyDescent="0.3">
      <c r="B61" s="245" t="s">
        <v>4</v>
      </c>
      <c r="C61" s="246"/>
      <c r="D61" s="53" t="s">
        <v>5</v>
      </c>
      <c r="E61" s="13" t="s">
        <v>6</v>
      </c>
    </row>
    <row r="62" spans="1:5" x14ac:dyDescent="0.3">
      <c r="B62" s="9">
        <v>0.4236111111111111</v>
      </c>
      <c r="C62" s="9">
        <v>0.51388888888888895</v>
      </c>
      <c r="D62" s="58">
        <v>10</v>
      </c>
      <c r="E62" s="41" t="s">
        <v>75</v>
      </c>
    </row>
    <row r="63" spans="1:5" x14ac:dyDescent="0.3">
      <c r="B63" s="75">
        <v>0.43055555555555558</v>
      </c>
      <c r="C63" s="75">
        <v>0.52083333333333337</v>
      </c>
      <c r="D63" s="37">
        <v>65</v>
      </c>
      <c r="E63" s="84" t="s">
        <v>40</v>
      </c>
    </row>
    <row r="64" spans="1:5" x14ac:dyDescent="0.3">
      <c r="B64" s="9">
        <v>0.47569444444444442</v>
      </c>
      <c r="C64" s="9">
        <v>6.5972222222222224E-2</v>
      </c>
      <c r="D64" s="1">
        <v>10</v>
      </c>
      <c r="E64" s="25" t="s">
        <v>41</v>
      </c>
    </row>
    <row r="65" spans="2:5" x14ac:dyDescent="0.3">
      <c r="B65" s="9">
        <v>0.4826388888888889</v>
      </c>
      <c r="C65" s="9">
        <v>7.2916666666666671E-2</v>
      </c>
      <c r="D65" s="1">
        <v>15</v>
      </c>
      <c r="E65" s="25" t="s">
        <v>42</v>
      </c>
    </row>
    <row r="66" spans="2:5" x14ac:dyDescent="0.3">
      <c r="B66" s="9">
        <v>0.49305555555555558</v>
      </c>
      <c r="C66" s="9">
        <v>8.3333333333333329E-2</v>
      </c>
      <c r="D66" s="1">
        <v>10</v>
      </c>
      <c r="E66" s="41" t="s">
        <v>76</v>
      </c>
    </row>
    <row r="67" spans="2:5" x14ac:dyDescent="0.3">
      <c r="C67" s="68" t="s">
        <v>14</v>
      </c>
      <c r="D67" s="10">
        <f>SUM(D62:D66)</f>
        <v>110</v>
      </c>
    </row>
    <row r="68" spans="2:5" x14ac:dyDescent="0.3">
      <c r="C68" s="68"/>
      <c r="D68" s="10"/>
    </row>
    <row r="69" spans="2:5" x14ac:dyDescent="0.3">
      <c r="B69" s="51" t="s">
        <v>69</v>
      </c>
    </row>
  </sheetData>
  <mergeCells count="6">
    <mergeCell ref="B40:C40"/>
    <mergeCell ref="B36:C38"/>
    <mergeCell ref="B57:C59"/>
    <mergeCell ref="B61:C61"/>
    <mergeCell ref="B2:C4"/>
    <mergeCell ref="B6:C6"/>
  </mergeCells>
  <pageMargins left="0.7" right="0.7" top="0.75" bottom="0.75" header="0.3" footer="0.3"/>
  <pageSetup scale="49" orientation="landscape" r:id="rId1"/>
  <rowBreaks count="1" manualBreakCount="1">
    <brk id="25" max="16383" man="1"/>
  </rowBreaks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showGridLines="0" zoomScale="140" zoomScaleNormal="140" workbookViewId="0">
      <selection activeCell="F19" sqref="F19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144</v>
      </c>
    </row>
    <row r="2" spans="1:10" x14ac:dyDescent="0.3">
      <c r="B2" s="174">
        <v>8</v>
      </c>
      <c r="C2" s="174"/>
      <c r="E2" s="129" t="s">
        <v>136</v>
      </c>
      <c r="F2" s="6"/>
      <c r="G2" s="6"/>
    </row>
    <row r="3" spans="1:10" x14ac:dyDescent="0.3">
      <c r="B3" s="174"/>
      <c r="C3" s="174"/>
      <c r="E3" s="130" t="s">
        <v>129</v>
      </c>
      <c r="F3" s="6"/>
      <c r="G3" s="6"/>
    </row>
    <row r="4" spans="1:10" x14ac:dyDescent="0.3">
      <c r="B4" s="174"/>
      <c r="C4" s="174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75" t="s">
        <v>4</v>
      </c>
      <c r="C6" s="175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10</v>
      </c>
      <c r="E7" s="136" t="s">
        <v>168</v>
      </c>
      <c r="H7" t="s">
        <v>99</v>
      </c>
    </row>
    <row r="8" spans="1:10" ht="46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80</v>
      </c>
      <c r="E8" s="133" t="s">
        <v>137</v>
      </c>
      <c r="H8" s="79" t="s">
        <v>101</v>
      </c>
    </row>
    <row r="9" spans="1:10" ht="14.4" customHeight="1" x14ac:dyDescent="0.3">
      <c r="B9" s="82">
        <f t="shared" ref="B9:B10" si="0">B8+TIME(0,D8,0)</f>
        <v>0.47916666666666663</v>
      </c>
      <c r="C9" s="82">
        <f t="shared" ref="C9:C10" si="1">C8+TIME(0,D8,0)</f>
        <v>0.5625</v>
      </c>
      <c r="D9" s="37">
        <v>10</v>
      </c>
      <c r="E9" s="133" t="s">
        <v>138</v>
      </c>
      <c r="H9" t="s">
        <v>101</v>
      </c>
      <c r="I9" t="s">
        <v>101</v>
      </c>
      <c r="J9">
        <f>SUMIF(H$7:H$10,"=P",D$7:D$10)</f>
        <v>90</v>
      </c>
    </row>
    <row r="10" spans="1:10" x14ac:dyDescent="0.3">
      <c r="B10" s="82">
        <f t="shared" si="0"/>
        <v>0.48611111111111105</v>
      </c>
      <c r="C10" s="82">
        <f t="shared" si="1"/>
        <v>0.56944444444444442</v>
      </c>
      <c r="D10" s="37">
        <v>10</v>
      </c>
      <c r="E10" s="136" t="s">
        <v>84</v>
      </c>
      <c r="H10" t="s">
        <v>100</v>
      </c>
      <c r="I10" t="s">
        <v>99</v>
      </c>
      <c r="J10">
        <f>SUMIF(H$7:H$10,"=t",D$7:D$10)</f>
        <v>10</v>
      </c>
    </row>
    <row r="11" spans="1:10" hidden="1" x14ac:dyDescent="0.3">
      <c r="C11" s="68" t="s">
        <v>14</v>
      </c>
      <c r="D11" s="10">
        <f>SUM(D7:D10)</f>
        <v>110</v>
      </c>
      <c r="E11" s="10"/>
      <c r="I11" t="s">
        <v>99</v>
      </c>
      <c r="J11">
        <f>SUMIF(H$7:H$10,"=T",D$7:D$10)</f>
        <v>10</v>
      </c>
    </row>
    <row r="12" spans="1:10" x14ac:dyDescent="0.3">
      <c r="I12" t="s">
        <v>100</v>
      </c>
      <c r="J12">
        <f>SUMIF(H$7:H$10,"=A",D$7:D$10)</f>
        <v>10</v>
      </c>
    </row>
    <row r="13" spans="1:10" x14ac:dyDescent="0.3">
      <c r="D13" s="247"/>
      <c r="E13" s="247"/>
      <c r="F13" s="6"/>
      <c r="J13" s="6"/>
    </row>
    <row r="38" spans="1:10" x14ac:dyDescent="0.3">
      <c r="B38" s="174">
        <v>7</v>
      </c>
      <c r="C38" s="174"/>
      <c r="D38" s="2" t="s">
        <v>86</v>
      </c>
      <c r="E38" s="2"/>
      <c r="F38" s="6"/>
      <c r="G38" s="6"/>
    </row>
    <row r="39" spans="1:10" x14ac:dyDescent="0.3">
      <c r="B39" s="174"/>
      <c r="C39" s="174"/>
      <c r="D39" s="8" t="s">
        <v>87</v>
      </c>
      <c r="E39" s="8"/>
      <c r="F39" s="6"/>
      <c r="G39" s="6"/>
    </row>
    <row r="40" spans="1:10" x14ac:dyDescent="0.3">
      <c r="A40" t="s">
        <v>112</v>
      </c>
      <c r="B40" s="174"/>
      <c r="C40" s="174"/>
      <c r="D40" s="24" t="s">
        <v>2</v>
      </c>
      <c r="E40" s="24"/>
      <c r="F40" s="83"/>
      <c r="G40" s="83"/>
    </row>
    <row r="41" spans="1:10" x14ac:dyDescent="0.3">
      <c r="A41" t="s">
        <v>114</v>
      </c>
      <c r="D41" s="10"/>
      <c r="E41" s="10"/>
      <c r="G41" t="s">
        <v>98</v>
      </c>
    </row>
    <row r="42" spans="1:10" x14ac:dyDescent="0.3">
      <c r="B42" s="175" t="s">
        <v>4</v>
      </c>
      <c r="C42" s="175"/>
      <c r="D42" s="53" t="s">
        <v>5</v>
      </c>
      <c r="E42" s="13" t="s">
        <v>6</v>
      </c>
    </row>
    <row r="43" spans="1:10" x14ac:dyDescent="0.3">
      <c r="B43" s="82">
        <v>0.41666666666666669</v>
      </c>
      <c r="C43" s="82">
        <v>0.5</v>
      </c>
      <c r="D43" s="1">
        <v>10</v>
      </c>
      <c r="E43" s="54" t="s">
        <v>70</v>
      </c>
      <c r="G43" t="s">
        <v>99</v>
      </c>
    </row>
    <row r="44" spans="1:10" ht="45" customHeight="1" x14ac:dyDescent="0.3">
      <c r="B44" s="82">
        <f>B43+TIME(0,D43,0)</f>
        <v>0.4236111111111111</v>
      </c>
      <c r="C44" s="82">
        <f>C43+TIME(0,D43,0)</f>
        <v>0.50694444444444442</v>
      </c>
      <c r="D44" s="37">
        <v>90</v>
      </c>
      <c r="E44" s="50" t="s">
        <v>67</v>
      </c>
      <c r="G44" t="s">
        <v>101</v>
      </c>
    </row>
    <row r="45" spans="1:10" ht="14.4" customHeight="1" x14ac:dyDescent="0.3">
      <c r="B45" s="82">
        <f>B44+TIME(0,D44,0)</f>
        <v>0.4861111111111111</v>
      </c>
      <c r="C45" s="82">
        <f>C44+TIME(0,D44,0)</f>
        <v>0.56944444444444442</v>
      </c>
      <c r="D45" s="37">
        <v>10</v>
      </c>
      <c r="E45" s="54" t="s">
        <v>84</v>
      </c>
      <c r="G45" t="s">
        <v>100</v>
      </c>
    </row>
    <row r="46" spans="1:10" hidden="1" x14ac:dyDescent="0.3">
      <c r="C46" s="68" t="s">
        <v>14</v>
      </c>
      <c r="D46" s="10">
        <f>SUM(D43:D45)</f>
        <v>110</v>
      </c>
      <c r="E46" s="4"/>
      <c r="G46" t="s">
        <v>99</v>
      </c>
    </row>
    <row r="47" spans="1:10" x14ac:dyDescent="0.3">
      <c r="H47" t="s">
        <v>101</v>
      </c>
      <c r="I47">
        <f>SUMIF(G$43:G$45,"=p",D$43:D$45)</f>
        <v>90</v>
      </c>
    </row>
    <row r="48" spans="1:10" ht="14.4" customHeight="1" x14ac:dyDescent="0.3">
      <c r="D48" s="248"/>
      <c r="E48" s="248"/>
      <c r="F48" s="6"/>
      <c r="H48" t="s">
        <v>99</v>
      </c>
      <c r="I48">
        <f>SUMIF(G$43:G$45,"=T",D$43:D$45)</f>
        <v>10</v>
      </c>
      <c r="J48" s="6"/>
    </row>
    <row r="49" spans="1:9" x14ac:dyDescent="0.3">
      <c r="H49" t="s">
        <v>100</v>
      </c>
      <c r="I49">
        <f>SUMIF(G$43:G$45,"=A",D$43:D$45)</f>
        <v>10</v>
      </c>
    </row>
    <row r="53" spans="1:9" x14ac:dyDescent="0.3">
      <c r="A53" t="s">
        <v>73</v>
      </c>
    </row>
    <row r="56" spans="1:9" x14ac:dyDescent="0.3">
      <c r="B56" s="174">
        <v>7</v>
      </c>
      <c r="C56" s="174"/>
      <c r="D56" s="2" t="s">
        <v>0</v>
      </c>
      <c r="E56" s="2"/>
    </row>
    <row r="57" spans="1:9" x14ac:dyDescent="0.3">
      <c r="B57" s="174"/>
      <c r="C57" s="174"/>
      <c r="D57" s="8" t="s">
        <v>1</v>
      </c>
      <c r="E57" s="8"/>
    </row>
    <row r="58" spans="1:9" x14ac:dyDescent="0.3">
      <c r="B58" s="174"/>
      <c r="C58" s="174"/>
      <c r="D58" s="24" t="s">
        <v>2</v>
      </c>
      <c r="E58" s="24"/>
    </row>
    <row r="59" spans="1:9" x14ac:dyDescent="0.3">
      <c r="D59" s="10"/>
      <c r="E59" s="10"/>
    </row>
    <row r="60" spans="1:9" x14ac:dyDescent="0.3">
      <c r="B60" s="175" t="s">
        <v>4</v>
      </c>
      <c r="C60" s="175"/>
      <c r="D60" s="53" t="s">
        <v>5</v>
      </c>
      <c r="E60" s="13" t="s">
        <v>6</v>
      </c>
    </row>
    <row r="61" spans="1:9" x14ac:dyDescent="0.3">
      <c r="B61" s="9">
        <v>0.4236111111111111</v>
      </c>
      <c r="C61" s="9">
        <v>0.51388888888888895</v>
      </c>
      <c r="D61" s="1">
        <v>15</v>
      </c>
      <c r="E61" s="54" t="s">
        <v>74</v>
      </c>
    </row>
    <row r="62" spans="1:9" x14ac:dyDescent="0.3">
      <c r="B62" s="75">
        <v>0.43402777777777773</v>
      </c>
      <c r="C62" s="75">
        <v>0.52430555555555558</v>
      </c>
      <c r="D62" s="37">
        <v>95</v>
      </c>
      <c r="E62" s="50" t="s">
        <v>67</v>
      </c>
    </row>
    <row r="63" spans="1:9" x14ac:dyDescent="0.3">
      <c r="C63" s="68" t="s">
        <v>14</v>
      </c>
      <c r="D63" s="10">
        <f>SUM(D61:D62)</f>
        <v>110</v>
      </c>
      <c r="E63" s="4"/>
    </row>
    <row r="65" spans="4:5" x14ac:dyDescent="0.3">
      <c r="D65" s="248"/>
      <c r="E65" s="248"/>
    </row>
  </sheetData>
  <mergeCells count="9">
    <mergeCell ref="B2:C4"/>
    <mergeCell ref="B6:C6"/>
    <mergeCell ref="D13:E13"/>
    <mergeCell ref="D65:E65"/>
    <mergeCell ref="B42:C42"/>
    <mergeCell ref="D48:E48"/>
    <mergeCell ref="B38:C40"/>
    <mergeCell ref="B56:C58"/>
    <mergeCell ref="B60:C60"/>
  </mergeCells>
  <pageMargins left="0.7" right="0.7" top="0.75" bottom="0.75" header="0.3" footer="0.3"/>
  <pageSetup orientation="landscape" r:id="rId1"/>
  <rowBreaks count="1" manualBreakCount="1">
    <brk id="28" max="16383" man="1"/>
  </rowBreaks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2"/>
  <sheetViews>
    <sheetView showGridLines="0" topLeftCell="A21" zoomScale="90" zoomScaleNormal="90" workbookViewId="0">
      <selection activeCell="E42" sqref="E42:J4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  <col min="11" max="11" width="35" customWidth="1"/>
  </cols>
  <sheetData>
    <row r="1" spans="1:15" x14ac:dyDescent="0.3">
      <c r="A1" t="s">
        <v>144</v>
      </c>
      <c r="G1"/>
      <c r="H1"/>
    </row>
    <row r="2" spans="1:15" x14ac:dyDescent="0.3">
      <c r="B2" s="174">
        <v>9</v>
      </c>
      <c r="C2" s="174"/>
      <c r="E2" s="129" t="s">
        <v>136</v>
      </c>
      <c r="F2" s="6"/>
      <c r="G2" s="6"/>
      <c r="H2"/>
    </row>
    <row r="3" spans="1:15" x14ac:dyDescent="0.3">
      <c r="B3" s="174"/>
      <c r="C3" s="174"/>
      <c r="E3" s="130" t="s">
        <v>129</v>
      </c>
      <c r="F3" s="6"/>
      <c r="G3" s="6"/>
      <c r="H3"/>
    </row>
    <row r="4" spans="1:15" x14ac:dyDescent="0.3">
      <c r="B4" s="174"/>
      <c r="C4" s="174"/>
      <c r="D4" s="69"/>
      <c r="E4" s="69"/>
      <c r="F4" s="83"/>
      <c r="G4" s="83"/>
      <c r="H4"/>
    </row>
    <row r="6" spans="1:15" x14ac:dyDescent="0.3">
      <c r="B6" s="175" t="s">
        <v>4</v>
      </c>
      <c r="C6" s="175"/>
      <c r="D6" s="53" t="s">
        <v>5</v>
      </c>
      <c r="E6" s="13" t="s">
        <v>6</v>
      </c>
      <c r="F6" s="12"/>
      <c r="G6" s="245" t="s">
        <v>4</v>
      </c>
      <c r="H6" s="246"/>
      <c r="I6" s="53" t="s">
        <v>5</v>
      </c>
      <c r="J6" s="13" t="s">
        <v>6</v>
      </c>
      <c r="K6" s="78"/>
      <c r="M6" t="s">
        <v>98</v>
      </c>
    </row>
    <row r="7" spans="1:15" x14ac:dyDescent="0.3">
      <c r="C7" s="11"/>
      <c r="D7" s="11"/>
      <c r="E7" s="7"/>
      <c r="F7" s="4"/>
      <c r="G7" s="7"/>
      <c r="H7" s="7"/>
      <c r="I7" s="7"/>
      <c r="J7" s="7"/>
      <c r="K7" s="4"/>
    </row>
    <row r="8" spans="1:15" x14ac:dyDescent="0.3">
      <c r="B8" s="227" t="s">
        <v>43</v>
      </c>
      <c r="C8" s="228"/>
      <c r="D8" s="228"/>
      <c r="E8" s="229"/>
      <c r="F8" s="10"/>
      <c r="G8" s="227" t="s">
        <v>44</v>
      </c>
      <c r="H8" s="228"/>
      <c r="I8" s="228"/>
      <c r="J8" s="229"/>
      <c r="K8" s="10"/>
    </row>
    <row r="9" spans="1:15" x14ac:dyDescent="0.3">
      <c r="B9" s="152">
        <v>0.41666666666666669</v>
      </c>
      <c r="C9" s="152">
        <v>0.5</v>
      </c>
      <c r="D9" s="1">
        <v>10</v>
      </c>
      <c r="E9" s="202" t="s">
        <v>147</v>
      </c>
      <c r="F9" s="203"/>
      <c r="G9" s="203"/>
      <c r="H9" s="203"/>
      <c r="I9" s="203"/>
      <c r="J9" s="204"/>
      <c r="K9" s="10"/>
      <c r="M9" t="s">
        <v>99</v>
      </c>
    </row>
    <row r="10" spans="1:15" x14ac:dyDescent="0.3">
      <c r="B10" s="123"/>
      <c r="C10" s="123"/>
      <c r="D10" s="11"/>
      <c r="E10" s="11"/>
      <c r="F10" s="11"/>
      <c r="G10" s="92"/>
      <c r="H10" s="92"/>
      <c r="I10" s="92"/>
      <c r="J10" s="11"/>
      <c r="K10" s="10"/>
    </row>
    <row r="11" spans="1:15" ht="29.4" customHeight="1" x14ac:dyDescent="0.3">
      <c r="B11" s="82">
        <f t="shared" ref="B11" si="0">B9+TIME(0,D9,0)</f>
        <v>0.4236111111111111</v>
      </c>
      <c r="C11" s="82">
        <f t="shared" ref="C11" si="1">C9+TIME(0,D9,0)</f>
        <v>0.50694444444444442</v>
      </c>
      <c r="D11" s="37">
        <v>40</v>
      </c>
      <c r="E11" s="150" t="s">
        <v>143</v>
      </c>
      <c r="F11" s="154"/>
      <c r="G11" s="82">
        <f>B9+TIME(0,D9,0)</f>
        <v>0.4236111111111111</v>
      </c>
      <c r="H11" s="82">
        <f>B9+TIME(0,D9,0)</f>
        <v>0.4236111111111111</v>
      </c>
      <c r="I11" s="37">
        <v>45</v>
      </c>
      <c r="J11" s="150" t="s">
        <v>146</v>
      </c>
      <c r="K11" s="154"/>
      <c r="M11" t="s">
        <v>101</v>
      </c>
      <c r="N11" t="s">
        <v>101</v>
      </c>
      <c r="O11">
        <f>SUMIF(M$9:M$13,"=t",D$9:D$13)</f>
        <v>10</v>
      </c>
    </row>
    <row r="12" spans="1:15" x14ac:dyDescent="0.3">
      <c r="B12" s="82">
        <f>B11+TIME(0,D11,0)</f>
        <v>0.4513888888888889</v>
      </c>
      <c r="C12" s="82">
        <f>C11+TIME(0,D11,0)</f>
        <v>0.53472222222222221</v>
      </c>
      <c r="D12" s="37">
        <v>15</v>
      </c>
      <c r="E12" s="150" t="s">
        <v>83</v>
      </c>
      <c r="F12" s="154"/>
      <c r="G12" s="82">
        <f>G11+TIME(0,I11,0)</f>
        <v>0.4548611111111111</v>
      </c>
      <c r="H12" s="82">
        <f>G11+TIME(0,I11,0)</f>
        <v>0.4548611111111111</v>
      </c>
      <c r="I12" s="37">
        <v>15</v>
      </c>
      <c r="J12" s="150" t="s">
        <v>83</v>
      </c>
      <c r="K12" s="154"/>
      <c r="M12" t="s">
        <v>101</v>
      </c>
      <c r="N12" t="s">
        <v>99</v>
      </c>
      <c r="O12">
        <f>SUMIF(M$9:M$13,"=p",D$9:D$13)</f>
        <v>100</v>
      </c>
    </row>
    <row r="13" spans="1:15" ht="29.4" customHeight="1" x14ac:dyDescent="0.3">
      <c r="B13" s="82">
        <f>B12+TIME(0,D12,0)</f>
        <v>0.46180555555555558</v>
      </c>
      <c r="C13" s="82">
        <f>C12+TIME(0,D12,0)</f>
        <v>0.54513888888888884</v>
      </c>
      <c r="D13" s="37">
        <v>45</v>
      </c>
      <c r="E13" s="150" t="s">
        <v>146</v>
      </c>
      <c r="F13" s="154"/>
      <c r="G13" s="82">
        <f>G12+TIME(0,I12,0)</f>
        <v>0.46527777777777779</v>
      </c>
      <c r="H13" s="82">
        <f>G12+TIME(0,I12,0)</f>
        <v>0.46527777777777779</v>
      </c>
      <c r="I13" s="37">
        <v>40</v>
      </c>
      <c r="J13" s="133" t="s">
        <v>143</v>
      </c>
      <c r="K13" s="154"/>
      <c r="M13" t="s">
        <v>101</v>
      </c>
      <c r="N13" t="s">
        <v>100</v>
      </c>
      <c r="O13">
        <f>SUMIF(M$9:M$13,"=a",D$9:D$13)</f>
        <v>0</v>
      </c>
    </row>
    <row r="14" spans="1:15" x14ac:dyDescent="0.3">
      <c r="B14" s="123"/>
      <c r="C14" s="123"/>
      <c r="D14" s="11"/>
      <c r="E14" s="11"/>
      <c r="F14" s="10"/>
      <c r="G14" s="153"/>
      <c r="H14" s="153"/>
      <c r="I14" s="124"/>
      <c r="J14" s="154"/>
      <c r="K14" s="154"/>
    </row>
    <row r="15" spans="1:15" hidden="1" x14ac:dyDescent="0.3">
      <c r="C15" s="68" t="s">
        <v>14</v>
      </c>
      <c r="D15" s="10">
        <f>SUM(D11:D14)</f>
        <v>100</v>
      </c>
      <c r="I15" s="10" t="e">
        <f>SUM(I11:I14)+#REF!+#REF!</f>
        <v>#REF!</v>
      </c>
    </row>
    <row r="16" spans="1:15" x14ac:dyDescent="0.3">
      <c r="E16" s="193"/>
      <c r="F16" s="193"/>
      <c r="G16" s="193"/>
      <c r="H16" s="193"/>
      <c r="I16" s="193"/>
      <c r="J16" s="193"/>
      <c r="K16" s="4"/>
    </row>
    <row r="17" spans="2:11" x14ac:dyDescent="0.3">
      <c r="E17" t="s">
        <v>25</v>
      </c>
    </row>
    <row r="18" spans="2:11" x14ac:dyDescent="0.3">
      <c r="E18" t="s">
        <v>26</v>
      </c>
    </row>
    <row r="19" spans="2:11" x14ac:dyDescent="0.3">
      <c r="G19"/>
      <c r="H19"/>
    </row>
    <row r="20" spans="2:11" x14ac:dyDescent="0.3">
      <c r="D20" t="s">
        <v>159</v>
      </c>
      <c r="G20"/>
      <c r="H20"/>
    </row>
    <row r="21" spans="2:11" x14ac:dyDescent="0.3">
      <c r="G21"/>
      <c r="H21"/>
    </row>
    <row r="22" spans="2:11" x14ac:dyDescent="0.3">
      <c r="G22"/>
      <c r="H22"/>
    </row>
    <row r="23" spans="2:11" x14ac:dyDescent="0.3">
      <c r="G23"/>
      <c r="H23"/>
    </row>
    <row r="24" spans="2:11" x14ac:dyDescent="0.3">
      <c r="G24"/>
      <c r="H24"/>
    </row>
    <row r="25" spans="2:11" x14ac:dyDescent="0.3">
      <c r="B25" s="174">
        <v>9</v>
      </c>
      <c r="C25" s="174"/>
      <c r="E25" s="129" t="s">
        <v>136</v>
      </c>
      <c r="F25" s="6"/>
      <c r="G25" s="6"/>
      <c r="H25"/>
    </row>
    <row r="26" spans="2:11" x14ac:dyDescent="0.3">
      <c r="B26" s="174"/>
      <c r="C26" s="174"/>
      <c r="E26" s="130" t="s">
        <v>129</v>
      </c>
      <c r="F26" s="6"/>
      <c r="G26" s="6"/>
      <c r="H26"/>
    </row>
    <row r="27" spans="2:11" x14ac:dyDescent="0.3">
      <c r="B27" s="174"/>
      <c r="C27" s="174"/>
      <c r="D27" s="69"/>
      <c r="E27" s="69"/>
      <c r="F27" s="154"/>
      <c r="G27" s="154"/>
      <c r="H27"/>
    </row>
    <row r="28" spans="2:11" x14ac:dyDescent="0.3">
      <c r="F28" s="154"/>
      <c r="G28" s="154"/>
    </row>
    <row r="29" spans="2:11" x14ac:dyDescent="0.3">
      <c r="B29" s="175" t="s">
        <v>4</v>
      </c>
      <c r="C29" s="175"/>
      <c r="D29" s="53" t="s">
        <v>5</v>
      </c>
      <c r="E29" s="13" t="s">
        <v>6</v>
      </c>
      <c r="F29" s="154"/>
      <c r="G29" s="154"/>
      <c r="H29"/>
    </row>
    <row r="30" spans="2:11" x14ac:dyDescent="0.3">
      <c r="C30" s="11"/>
      <c r="D30" s="11"/>
      <c r="E30" s="7"/>
      <c r="F30" s="154"/>
      <c r="G30" s="154"/>
      <c r="H30"/>
    </row>
    <row r="31" spans="2:11" x14ac:dyDescent="0.3">
      <c r="B31" s="152">
        <v>0.41666666666666669</v>
      </c>
      <c r="C31" s="152">
        <v>0.5</v>
      </c>
      <c r="D31" s="1">
        <v>10</v>
      </c>
      <c r="E31" s="135" t="s">
        <v>147</v>
      </c>
      <c r="F31" s="154"/>
      <c r="G31" s="154"/>
      <c r="H31" s="158"/>
      <c r="K31" t="s">
        <v>100</v>
      </c>
    </row>
    <row r="32" spans="2:11" x14ac:dyDescent="0.3">
      <c r="B32" s="123"/>
      <c r="C32" s="123"/>
      <c r="D32" s="11"/>
      <c r="E32" s="11"/>
      <c r="F32" s="154"/>
      <c r="G32" s="154"/>
      <c r="H32"/>
    </row>
    <row r="33" spans="2:13" x14ac:dyDescent="0.3">
      <c r="B33" s="158"/>
      <c r="C33" s="158"/>
      <c r="D33" s="10"/>
      <c r="E33" s="78" t="s">
        <v>163</v>
      </c>
      <c r="F33" s="154"/>
      <c r="G33" s="154"/>
      <c r="H33"/>
    </row>
    <row r="34" spans="2:13" ht="28.2" customHeight="1" x14ac:dyDescent="0.3">
      <c r="B34" s="249"/>
      <c r="C34" s="250"/>
      <c r="D34" s="165">
        <v>45</v>
      </c>
      <c r="E34" s="150" t="s">
        <v>146</v>
      </c>
      <c r="F34" s="154"/>
      <c r="G34" s="173" t="s">
        <v>180</v>
      </c>
      <c r="H34"/>
      <c r="K34" t="s">
        <v>101</v>
      </c>
      <c r="L34" t="s">
        <v>101</v>
      </c>
      <c r="M34">
        <f>SUMIF(K$31:K$38,"=P",D$31:D$38)</f>
        <v>90</v>
      </c>
    </row>
    <row r="35" spans="2:13" x14ac:dyDescent="0.3">
      <c r="B35" s="249"/>
      <c r="C35" s="250"/>
      <c r="D35" s="165">
        <v>15</v>
      </c>
      <c r="E35" s="150" t="s">
        <v>83</v>
      </c>
      <c r="F35" s="154"/>
      <c r="G35" s="172" t="s">
        <v>179</v>
      </c>
      <c r="H35"/>
      <c r="K35" t="s">
        <v>101</v>
      </c>
      <c r="L35" t="s">
        <v>99</v>
      </c>
      <c r="M35">
        <f>SUMIF(K$31:K$38,"=T",D$31:D$38)</f>
        <v>0</v>
      </c>
    </row>
    <row r="36" spans="2:13" ht="28.8" customHeight="1" x14ac:dyDescent="0.3">
      <c r="B36" s="249"/>
      <c r="C36" s="250"/>
      <c r="D36" s="165">
        <v>30</v>
      </c>
      <c r="E36" s="133" t="s">
        <v>143</v>
      </c>
      <c r="F36" s="154"/>
      <c r="G36"/>
      <c r="H36"/>
      <c r="K36" t="s">
        <v>101</v>
      </c>
      <c r="L36" t="s">
        <v>100</v>
      </c>
      <c r="M36">
        <f>SUMIF(K$31:K$38,"=A",D$31:D$38)</f>
        <v>10</v>
      </c>
    </row>
    <row r="37" spans="2:13" ht="14.4" customHeight="1" x14ac:dyDescent="0.3">
      <c r="B37" s="249"/>
      <c r="C37" s="250"/>
      <c r="D37" s="165">
        <v>10</v>
      </c>
      <c r="E37" s="133" t="s">
        <v>181</v>
      </c>
      <c r="I37" s="10"/>
    </row>
    <row r="38" spans="2:13" ht="43.2" x14ac:dyDescent="0.3">
      <c r="B38" s="249"/>
      <c r="C38" s="250"/>
      <c r="D38" s="166" t="s">
        <v>164</v>
      </c>
      <c r="E38" s="132" t="s">
        <v>182</v>
      </c>
      <c r="F38" s="154"/>
      <c r="G38"/>
      <c r="H38"/>
      <c r="K38" t="s">
        <v>99</v>
      </c>
    </row>
    <row r="39" spans="2:13" x14ac:dyDescent="0.3">
      <c r="B39" s="153"/>
      <c r="C39" s="153"/>
      <c r="D39" s="158"/>
      <c r="E39" s="123"/>
      <c r="F39" s="10"/>
      <c r="G39" s="153"/>
      <c r="H39" s="153"/>
      <c r="I39" s="154"/>
      <c r="J39" s="154"/>
    </row>
    <row r="40" spans="2:13" x14ac:dyDescent="0.3">
      <c r="B40" s="153"/>
      <c r="C40" s="153"/>
      <c r="D40" s="153"/>
      <c r="E40" s="154"/>
      <c r="F40" s="10"/>
      <c r="G40" s="153"/>
      <c r="H40" s="153"/>
      <c r="I40" s="154"/>
      <c r="J40" s="154"/>
    </row>
    <row r="41" spans="2:13" x14ac:dyDescent="0.3">
      <c r="C41" s="68" t="s">
        <v>14</v>
      </c>
      <c r="D41" s="10">
        <f>SUM(D31:D39)</f>
        <v>110</v>
      </c>
      <c r="I41" s="10"/>
    </row>
    <row r="42" spans="2:13" x14ac:dyDescent="0.3">
      <c r="E42" s="193"/>
      <c r="F42" s="193"/>
      <c r="G42" s="193"/>
      <c r="H42" s="193"/>
      <c r="I42" s="193"/>
      <c r="J42" s="193"/>
    </row>
  </sheetData>
  <mergeCells count="12">
    <mergeCell ref="E42:J42"/>
    <mergeCell ref="B25:C27"/>
    <mergeCell ref="B29:C29"/>
    <mergeCell ref="B2:C4"/>
    <mergeCell ref="B6:C6"/>
    <mergeCell ref="G6:H6"/>
    <mergeCell ref="B8:E8"/>
    <mergeCell ref="G8:J8"/>
    <mergeCell ref="E9:J9"/>
    <mergeCell ref="E16:J16"/>
    <mergeCell ref="B34:B38"/>
    <mergeCell ref="C34:C38"/>
  </mergeCells>
  <pageMargins left="0.7" right="0.7" top="0.75" bottom="0.75" header="0.3" footer="0.3"/>
  <pageSetup scale="47" orientation="landscape" r:id="rId1"/>
  <rowBreaks count="1" manualBreakCount="1">
    <brk id="24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old DAY 9</vt:lpstr>
      <vt:lpstr>old DAY 10</vt:lpstr>
      <vt:lpstr>Summary</vt:lpstr>
      <vt:lpstr>'DAY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2025-01-06T19:29:55Z</dcterms:modified>
  <cp:category/>
  <cp:contentStatus/>
</cp:coreProperties>
</file>