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EEA401C2-54AE-45B4-A67C-F4E12D870F20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DAY 1" sheetId="7" r:id="rId1"/>
    <sheet name="DAY 2" sheetId="1" r:id="rId2"/>
    <sheet name="DAY 2.5" sheetId="18" r:id="rId3"/>
    <sheet name="DAY 3" sheetId="3" r:id="rId4"/>
    <sheet name="DAY 4" sheetId="9" r:id="rId5"/>
    <sheet name="DAY 5" sheetId="17" r:id="rId6"/>
    <sheet name="DAY 6" sheetId="5" r:id="rId7"/>
    <sheet name="DAY 7" sheetId="10" r:id="rId8"/>
    <sheet name="DAY 8" sheetId="11" r:id="rId9"/>
    <sheet name="DAY 9" sheetId="8" r:id="rId10"/>
    <sheet name="old DAY 9" sheetId="15" r:id="rId11"/>
    <sheet name="old DAY 10" sheetId="16" r:id="rId12"/>
    <sheet name="Summary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8" l="1"/>
  <c r="C9" i="18" s="1"/>
  <c r="C10" i="18" s="1"/>
  <c r="C11" i="18" s="1"/>
  <c r="C12" i="18" s="1"/>
  <c r="B8" i="18"/>
  <c r="B9" i="18" s="1"/>
  <c r="B10" i="18" s="1"/>
  <c r="B11" i="18" s="1"/>
  <c r="B12" i="18" s="1"/>
  <c r="N102" i="18"/>
  <c r="I102" i="18"/>
  <c r="D102" i="18"/>
  <c r="N73" i="18"/>
  <c r="I73" i="18"/>
  <c r="D73" i="18"/>
  <c r="S66" i="18"/>
  <c r="S65" i="18"/>
  <c r="S64" i="18"/>
  <c r="M64" i="18"/>
  <c r="M65" i="18" s="1"/>
  <c r="M66" i="18" s="1"/>
  <c r="M67" i="18" s="1"/>
  <c r="M68" i="18" s="1"/>
  <c r="L64" i="18"/>
  <c r="L65" i="18" s="1"/>
  <c r="L66" i="18" s="1"/>
  <c r="L67" i="18" s="1"/>
  <c r="L68" i="18" s="1"/>
  <c r="H64" i="18"/>
  <c r="H65" i="18" s="1"/>
  <c r="H66" i="18" s="1"/>
  <c r="H67" i="18" s="1"/>
  <c r="H68" i="18" s="1"/>
  <c r="G64" i="18"/>
  <c r="G65" i="18" s="1"/>
  <c r="G66" i="18" s="1"/>
  <c r="G67" i="18" s="1"/>
  <c r="G68" i="18" s="1"/>
  <c r="C64" i="18"/>
  <c r="C65" i="18" s="1"/>
  <c r="C66" i="18" s="1"/>
  <c r="C67" i="18" s="1"/>
  <c r="C68" i="18" s="1"/>
  <c r="C71" i="18" s="1"/>
  <c r="C72" i="18" s="1"/>
  <c r="B64" i="18"/>
  <c r="B65" i="18" s="1"/>
  <c r="B66" i="18" s="1"/>
  <c r="B67" i="18" s="1"/>
  <c r="B68" i="18" s="1"/>
  <c r="B71" i="18" s="1"/>
  <c r="B72" i="18" s="1"/>
  <c r="N47" i="18"/>
  <c r="I47" i="18"/>
  <c r="D47" i="18"/>
  <c r="S42" i="18"/>
  <c r="S41" i="18"/>
  <c r="S40" i="18"/>
  <c r="C35" i="18"/>
  <c r="C38" i="18" s="1"/>
  <c r="C39" i="18" s="1"/>
  <c r="C41" i="18" s="1"/>
  <c r="C45" i="18" s="1"/>
  <c r="C46" i="18" s="1"/>
  <c r="B35" i="18"/>
  <c r="B38" i="18" s="1"/>
  <c r="B39" i="18" s="1"/>
  <c r="B41" i="18" s="1"/>
  <c r="B45" i="18" s="1"/>
  <c r="B46" i="18" s="1"/>
  <c r="D13" i="18"/>
  <c r="J10" i="18"/>
  <c r="J8" i="18"/>
  <c r="J7" i="18"/>
  <c r="C3" i="13"/>
  <c r="C4" i="13"/>
  <c r="C2" i="13"/>
  <c r="D2" i="13"/>
  <c r="J10" i="7"/>
  <c r="J9" i="7"/>
  <c r="J8" i="7"/>
  <c r="C16" i="3"/>
  <c r="AC82" i="3"/>
  <c r="AC56" i="3"/>
  <c r="AC21" i="3"/>
  <c r="B10" i="7"/>
  <c r="B11" i="7" s="1"/>
  <c r="B13" i="7" s="1"/>
  <c r="B15" i="7" s="1"/>
  <c r="B16" i="7" s="1"/>
  <c r="C10" i="7"/>
  <c r="C11" i="7" s="1"/>
  <c r="D10" i="17"/>
  <c r="J9" i="17"/>
  <c r="J8" i="17"/>
  <c r="J7" i="17"/>
  <c r="C8" i="17"/>
  <c r="C9" i="17" s="1"/>
  <c r="B8" i="17"/>
  <c r="B9" i="17" s="1"/>
  <c r="B9" i="11"/>
  <c r="B10" i="11" s="1"/>
  <c r="C9" i="11"/>
  <c r="C10" i="11" s="1"/>
  <c r="C8" i="1"/>
  <c r="C9" i="1" s="1"/>
  <c r="C10" i="1" s="1"/>
  <c r="C11" i="1" s="1"/>
  <c r="C12" i="1" s="1"/>
  <c r="C13" i="1" s="1"/>
  <c r="C14" i="1" s="1"/>
  <c r="C15" i="1" s="1"/>
  <c r="C16" i="1" s="1"/>
  <c r="B8" i="1"/>
  <c r="B9" i="1" s="1"/>
  <c r="B10" i="1" s="1"/>
  <c r="B11" i="1" s="1"/>
  <c r="B12" i="1" s="1"/>
  <c r="B13" i="1" s="1"/>
  <c r="B14" i="1" s="1"/>
  <c r="B15" i="1" s="1"/>
  <c r="B16" i="1" s="1"/>
  <c r="D17" i="1"/>
  <c r="N75" i="16" l="1"/>
  <c r="I75" i="16"/>
  <c r="D75" i="16"/>
  <c r="N49" i="16"/>
  <c r="I49" i="16"/>
  <c r="D49" i="16"/>
  <c r="S44" i="16"/>
  <c r="S43" i="16"/>
  <c r="S42" i="16"/>
  <c r="C39" i="16"/>
  <c r="C43" i="16" s="1"/>
  <c r="C44" i="16" s="1"/>
  <c r="C48" i="16" s="1"/>
  <c r="B39" i="16"/>
  <c r="L43" i="16" s="1"/>
  <c r="L44" i="16" s="1"/>
  <c r="L45" i="16" s="1"/>
  <c r="N13" i="16"/>
  <c r="I13" i="16"/>
  <c r="D13" i="16"/>
  <c r="G10" i="16"/>
  <c r="S9" i="16"/>
  <c r="M10" i="16"/>
  <c r="L10" i="16"/>
  <c r="H10" i="16"/>
  <c r="C12" i="16"/>
  <c r="B12" i="16"/>
  <c r="S8" i="16"/>
  <c r="S7" i="16"/>
  <c r="M11" i="15"/>
  <c r="M12" i="15" s="1"/>
  <c r="L11" i="15"/>
  <c r="L12" i="15" s="1"/>
  <c r="N77" i="15"/>
  <c r="N51" i="15"/>
  <c r="N15" i="15"/>
  <c r="S9" i="15"/>
  <c r="S10" i="15"/>
  <c r="S11" i="15"/>
  <c r="S44" i="15"/>
  <c r="S45" i="15"/>
  <c r="S46" i="15"/>
  <c r="M43" i="16" l="1"/>
  <c r="M44" i="16" s="1"/>
  <c r="M45" i="16" s="1"/>
  <c r="B43" i="16"/>
  <c r="B44" i="16" s="1"/>
  <c r="B48" i="16" s="1"/>
  <c r="H43" i="16"/>
  <c r="H44" i="16" s="1"/>
  <c r="H45" i="16" s="1"/>
  <c r="G43" i="16"/>
  <c r="G44" i="16" s="1"/>
  <c r="G45" i="16" s="1"/>
  <c r="H11" i="15"/>
  <c r="H12" i="15" s="1"/>
  <c r="G11" i="15"/>
  <c r="G12" i="15" s="1"/>
  <c r="C11" i="15"/>
  <c r="C14" i="15" s="1"/>
  <c r="B11" i="15"/>
  <c r="I77" i="15"/>
  <c r="D77" i="15"/>
  <c r="I51" i="15"/>
  <c r="D51" i="15"/>
  <c r="C41" i="15"/>
  <c r="B41" i="15"/>
  <c r="I15" i="15"/>
  <c r="D15" i="15"/>
  <c r="H45" i="15" l="1"/>
  <c r="H46" i="15" s="1"/>
  <c r="H47" i="15" s="1"/>
  <c r="M45" i="15"/>
  <c r="M46" i="15" s="1"/>
  <c r="M47" i="15" s="1"/>
  <c r="G45" i="15"/>
  <c r="G46" i="15" s="1"/>
  <c r="G47" i="15" s="1"/>
  <c r="L45" i="15"/>
  <c r="L46" i="15" s="1"/>
  <c r="L47" i="15" s="1"/>
  <c r="B45" i="15"/>
  <c r="B46" i="15" s="1"/>
  <c r="B50" i="15" s="1"/>
  <c r="B14" i="15"/>
  <c r="C45" i="15"/>
  <c r="C46" i="15" s="1"/>
  <c r="C50" i="15" s="1"/>
  <c r="X11" i="9" l="1"/>
  <c r="F4" i="13" s="1"/>
  <c r="J10" i="11"/>
  <c r="I2" i="13" s="1"/>
  <c r="J12" i="11"/>
  <c r="I4" i="13" s="1"/>
  <c r="J11" i="11"/>
  <c r="I3" i="13" s="1"/>
  <c r="J11" i="10"/>
  <c r="H4" i="13" s="1"/>
  <c r="J10" i="10"/>
  <c r="H3" i="13" s="1"/>
  <c r="J13" i="5"/>
  <c r="G4" i="13" s="1"/>
  <c r="J12" i="5"/>
  <c r="G3" i="13" s="1"/>
  <c r="J11" i="5"/>
  <c r="G2" i="13" s="1"/>
  <c r="X10" i="9"/>
  <c r="F3" i="13" s="1"/>
  <c r="X9" i="9"/>
  <c r="F2" i="13" s="1"/>
  <c r="AH9" i="3"/>
  <c r="E2" i="13" s="1"/>
  <c r="AH11" i="3"/>
  <c r="E4" i="13" s="1"/>
  <c r="AH10" i="3"/>
  <c r="E3" i="13" s="1"/>
  <c r="J10" i="1"/>
  <c r="D4" i="13" s="1"/>
  <c r="J9" i="1"/>
  <c r="D3" i="13" s="1"/>
  <c r="J8" i="1"/>
  <c r="I15" i="8"/>
  <c r="D15" i="8"/>
  <c r="N11" i="8"/>
  <c r="L4" i="13" s="1"/>
  <c r="N10" i="8"/>
  <c r="L3" i="13" s="1"/>
  <c r="N9" i="8"/>
  <c r="L2" i="13" s="1"/>
  <c r="C11" i="8"/>
  <c r="C12" i="8" s="1"/>
  <c r="C14" i="8" s="1"/>
  <c r="B11" i="8"/>
  <c r="B12" i="8" s="1"/>
  <c r="B14" i="8" s="1"/>
  <c r="H10" i="8"/>
  <c r="H11" i="8" s="1"/>
  <c r="G10" i="8"/>
  <c r="G11" i="8" s="1"/>
  <c r="D11" i="11"/>
  <c r="C8" i="11"/>
  <c r="B8" i="11"/>
  <c r="D13" i="10"/>
  <c r="J9" i="10"/>
  <c r="H2" i="13" s="1"/>
  <c r="C8" i="10"/>
  <c r="C9" i="10" s="1"/>
  <c r="C10" i="10" s="1"/>
  <c r="C11" i="10" s="1"/>
  <c r="C12" i="10" s="1"/>
  <c r="B8" i="10"/>
  <c r="B9" i="10" s="1"/>
  <c r="B10" i="10" s="1"/>
  <c r="B11" i="10" s="1"/>
  <c r="B12" i="10" s="1"/>
  <c r="D14" i="5"/>
  <c r="C8" i="5"/>
  <c r="C9" i="5" s="1"/>
  <c r="C10" i="5" s="1"/>
  <c r="C11" i="5" s="1"/>
  <c r="C12" i="5" s="1"/>
  <c r="C13" i="5" s="1"/>
  <c r="B8" i="5"/>
  <c r="B9" i="5" s="1"/>
  <c r="B10" i="5" s="1"/>
  <c r="B11" i="5" s="1"/>
  <c r="B12" i="5" s="1"/>
  <c r="B13" i="5" s="1"/>
  <c r="S19" i="9"/>
  <c r="N19" i="9"/>
  <c r="I19" i="9"/>
  <c r="D19" i="9"/>
  <c r="H16" i="9"/>
  <c r="G16" i="9"/>
  <c r="H11" i="9"/>
  <c r="G11" i="9"/>
  <c r="C15" i="9"/>
  <c r="C16" i="9" s="1"/>
  <c r="B15" i="9"/>
  <c r="B16" i="9" s="1"/>
  <c r="C10" i="9"/>
  <c r="C11" i="9" s="1"/>
  <c r="C18" i="9" s="1"/>
  <c r="B10" i="9"/>
  <c r="B11" i="9" s="1"/>
  <c r="B18" i="9" s="1"/>
  <c r="X21" i="3"/>
  <c r="S21" i="3"/>
  <c r="N21" i="3"/>
  <c r="I21" i="3"/>
  <c r="D21" i="3"/>
  <c r="C8" i="3"/>
  <c r="H11" i="3" s="1"/>
  <c r="H12" i="3" s="1"/>
  <c r="H13" i="3" s="1"/>
  <c r="B8" i="3"/>
  <c r="D17" i="7"/>
  <c r="C8" i="7"/>
  <c r="C9" i="7" s="1"/>
  <c r="C13" i="7" s="1"/>
  <c r="C15" i="7" s="1"/>
  <c r="C16" i="7" s="1"/>
  <c r="B8" i="7"/>
  <c r="B9" i="7" s="1"/>
  <c r="B46" i="3"/>
  <c r="C46" i="3"/>
  <c r="AH49" i="3"/>
  <c r="AH50" i="3"/>
  <c r="AH51" i="3"/>
  <c r="D56" i="3"/>
  <c r="I56" i="3"/>
  <c r="N56" i="3"/>
  <c r="S56" i="3"/>
  <c r="X56" i="3"/>
  <c r="L16" i="3" l="1"/>
  <c r="L17" i="3" s="1"/>
  <c r="L18" i="3" s="1"/>
  <c r="G11" i="3"/>
  <c r="G12" i="3" s="1"/>
  <c r="G13" i="3" s="1"/>
  <c r="B50" i="3"/>
  <c r="B51" i="3" s="1"/>
  <c r="B55" i="3" s="1"/>
  <c r="AA50" i="3"/>
  <c r="AA51" i="3" s="1"/>
  <c r="AA52" i="3" s="1"/>
  <c r="M11" i="3"/>
  <c r="M12" i="3" s="1"/>
  <c r="M13" i="3" s="1"/>
  <c r="M16" i="3"/>
  <c r="M17" i="3" s="1"/>
  <c r="M18" i="3" s="1"/>
  <c r="R50" i="3"/>
  <c r="R51" i="3" s="1"/>
  <c r="R52" i="3" s="1"/>
  <c r="AB50" i="3"/>
  <c r="AB51" i="3" s="1"/>
  <c r="AB52" i="3" s="1"/>
  <c r="G16" i="3"/>
  <c r="G17" i="3" s="1"/>
  <c r="G18" i="3" s="1"/>
  <c r="C17" i="3"/>
  <c r="B16" i="3"/>
  <c r="B17" i="3" s="1"/>
  <c r="J3" i="13"/>
  <c r="K3" i="13"/>
  <c r="J2" i="13"/>
  <c r="K2" i="13"/>
  <c r="J4" i="13"/>
  <c r="K4" i="13"/>
  <c r="H16" i="3"/>
  <c r="H17" i="3" s="1"/>
  <c r="H18" i="3" s="1"/>
  <c r="B11" i="3"/>
  <c r="B12" i="3" s="1"/>
  <c r="B20" i="3" s="1"/>
  <c r="L11" i="3"/>
  <c r="L12" i="3" s="1"/>
  <c r="L13" i="3" s="1"/>
  <c r="C11" i="3"/>
  <c r="C12" i="3" s="1"/>
  <c r="C20" i="3" s="1"/>
  <c r="H50" i="3"/>
  <c r="H51" i="3" s="1"/>
  <c r="H52" i="3" s="1"/>
  <c r="G50" i="3"/>
  <c r="G51" i="3" s="1"/>
  <c r="G52" i="3" s="1"/>
  <c r="M50" i="3"/>
  <c r="M51" i="3" s="1"/>
  <c r="M52" i="3" s="1"/>
  <c r="L50" i="3"/>
  <c r="L51" i="3" s="1"/>
  <c r="L52" i="3" s="1"/>
  <c r="W50" i="3"/>
  <c r="W51" i="3" s="1"/>
  <c r="W52" i="3" s="1"/>
  <c r="C50" i="3"/>
  <c r="C51" i="3" s="1"/>
  <c r="C55" i="3" s="1"/>
  <c r="Q50" i="3"/>
  <c r="Q51" i="3" s="1"/>
  <c r="Q52" i="3" s="1"/>
  <c r="V50" i="3"/>
  <c r="V51" i="3" s="1"/>
  <c r="V52" i="3" s="1"/>
  <c r="J39" i="7"/>
  <c r="J41" i="7"/>
  <c r="J40" i="7"/>
  <c r="S45" i="1"/>
  <c r="S46" i="1"/>
  <c r="S44" i="1"/>
  <c r="I50" i="5"/>
  <c r="B44" i="5"/>
  <c r="C44" i="5"/>
  <c r="B39" i="1" l="1"/>
  <c r="B42" i="1" s="1"/>
  <c r="B43" i="1" s="1"/>
  <c r="B45" i="1" s="1"/>
  <c r="B49" i="1" s="1"/>
  <c r="C39" i="1"/>
  <c r="C42" i="1" s="1"/>
  <c r="C43" i="1" s="1"/>
  <c r="C45" i="1" s="1"/>
  <c r="C49" i="1" s="1"/>
  <c r="N51" i="1" l="1"/>
  <c r="I51" i="1"/>
  <c r="D51" i="1"/>
  <c r="C50" i="1"/>
  <c r="B50" i="1"/>
  <c r="C32" i="7"/>
  <c r="C33" i="7" s="1"/>
  <c r="C34" i="7" s="1"/>
  <c r="C37" i="7" s="1"/>
  <c r="D49" i="7"/>
  <c r="B32" i="7"/>
  <c r="B33" i="7" s="1"/>
  <c r="B34" i="7" s="1"/>
  <c r="B37" i="7" s="1"/>
  <c r="B38" i="7" l="1"/>
  <c r="B41" i="7" s="1"/>
  <c r="B44" i="7" s="1"/>
  <c r="B47" i="7" s="1"/>
  <c r="B48" i="7" s="1"/>
  <c r="C38" i="7"/>
  <c r="C41" i="7" s="1"/>
  <c r="C44" i="7" s="1"/>
  <c r="C47" i="7" s="1"/>
  <c r="C48" i="7" s="1"/>
  <c r="N48" i="8"/>
  <c r="N47" i="8"/>
  <c r="N46" i="8"/>
  <c r="I49" i="11"/>
  <c r="I48" i="11"/>
  <c r="I47" i="11"/>
  <c r="I46" i="10"/>
  <c r="I47" i="10"/>
  <c r="I48" i="10"/>
  <c r="I49" i="10"/>
  <c r="I47" i="5"/>
  <c r="I48" i="5"/>
  <c r="I49" i="5"/>
  <c r="J71" i="7"/>
  <c r="X51" i="9"/>
  <c r="X50" i="9"/>
  <c r="X49" i="9"/>
  <c r="S70" i="1"/>
  <c r="S69" i="1"/>
  <c r="S68" i="1"/>
  <c r="J73" i="7"/>
  <c r="J72" i="7"/>
  <c r="M2" i="13" l="1"/>
  <c r="M3" i="13"/>
  <c r="N3" i="13" s="1"/>
  <c r="M4" i="13"/>
  <c r="N4" i="13" s="1"/>
  <c r="M48" i="9"/>
  <c r="M49" i="9" s="1"/>
  <c r="L48" i="9"/>
  <c r="L49" i="9" s="1"/>
  <c r="R49" i="9"/>
  <c r="Q49" i="9"/>
  <c r="H49" i="9"/>
  <c r="G49" i="9"/>
  <c r="H44" i="8"/>
  <c r="H45" i="8" s="1"/>
  <c r="G44" i="8"/>
  <c r="G45" i="8" s="1"/>
  <c r="C45" i="8"/>
  <c r="C46" i="8" s="1"/>
  <c r="C48" i="8" s="1"/>
  <c r="C49" i="8" s="1"/>
  <c r="B45" i="8"/>
  <c r="B46" i="8" s="1"/>
  <c r="B48" i="8" s="1"/>
  <c r="B49" i="8" s="1"/>
  <c r="B45" i="11"/>
  <c r="C45" i="11"/>
  <c r="C44" i="11"/>
  <c r="B44" i="11"/>
  <c r="C43" i="10"/>
  <c r="C44" i="10" s="1"/>
  <c r="C45" i="10" s="1"/>
  <c r="C46" i="10" s="1"/>
  <c r="C47" i="10" s="1"/>
  <c r="B43" i="10"/>
  <c r="B44" i="10" s="1"/>
  <c r="B45" i="10" s="1"/>
  <c r="B46" i="10" s="1"/>
  <c r="B47" i="10" s="1"/>
  <c r="C45" i="5"/>
  <c r="C46" i="5" s="1"/>
  <c r="C47" i="5" s="1"/>
  <c r="B45" i="5"/>
  <c r="B46" i="5" s="1"/>
  <c r="B47" i="5" s="1"/>
  <c r="B48" i="9"/>
  <c r="B49" i="9" s="1"/>
  <c r="B52" i="9" s="1"/>
  <c r="C48" i="9"/>
  <c r="C49" i="9" s="1"/>
  <c r="C52" i="9" s="1"/>
  <c r="M68" i="1"/>
  <c r="M69" i="1" s="1"/>
  <c r="M70" i="1" s="1"/>
  <c r="M71" i="1" s="1"/>
  <c r="M72" i="1" s="1"/>
  <c r="L68" i="1"/>
  <c r="L69" i="1" s="1"/>
  <c r="L70" i="1" s="1"/>
  <c r="L71" i="1" s="1"/>
  <c r="L72" i="1" s="1"/>
  <c r="H68" i="1"/>
  <c r="H69" i="1" s="1"/>
  <c r="H70" i="1" s="1"/>
  <c r="H71" i="1" s="1"/>
  <c r="H72" i="1" s="1"/>
  <c r="G68" i="1"/>
  <c r="G69" i="1" s="1"/>
  <c r="G70" i="1" s="1"/>
  <c r="G71" i="1" s="1"/>
  <c r="G72" i="1" s="1"/>
  <c r="C68" i="1"/>
  <c r="C69" i="1" s="1"/>
  <c r="C70" i="1" s="1"/>
  <c r="C71" i="1" s="1"/>
  <c r="C72" i="1" s="1"/>
  <c r="C75" i="1" s="1"/>
  <c r="C76" i="1" s="1"/>
  <c r="B68" i="1"/>
  <c r="B69" i="1" s="1"/>
  <c r="B70" i="1" s="1"/>
  <c r="B71" i="1" s="1"/>
  <c r="B72" i="1" s="1"/>
  <c r="C68" i="7"/>
  <c r="C69" i="7" s="1"/>
  <c r="C70" i="7" s="1"/>
  <c r="C73" i="7" s="1"/>
  <c r="C74" i="7" s="1"/>
  <c r="C77" i="7" s="1"/>
  <c r="C78" i="7" s="1"/>
  <c r="C79" i="7" s="1"/>
  <c r="B68" i="7"/>
  <c r="B69" i="7" s="1"/>
  <c r="B70" i="7" s="1"/>
  <c r="B73" i="7" s="1"/>
  <c r="B74" i="7" s="1"/>
  <c r="B77" i="7" s="1"/>
  <c r="B78" i="7" s="1"/>
  <c r="B79" i="7" s="1"/>
  <c r="K57" i="7"/>
  <c r="N77" i="1"/>
  <c r="I77" i="1"/>
  <c r="D77" i="1"/>
  <c r="N2" i="13" l="1"/>
  <c r="S53" i="9"/>
  <c r="N53" i="9"/>
  <c r="I53" i="9"/>
  <c r="X82" i="3" l="1"/>
  <c r="S82" i="3"/>
  <c r="N82" i="3"/>
  <c r="I82" i="3"/>
  <c r="D82" i="3"/>
  <c r="I71" i="8"/>
  <c r="D71" i="8"/>
  <c r="I50" i="8"/>
  <c r="D50" i="8"/>
  <c r="D63" i="11"/>
  <c r="D46" i="11"/>
  <c r="D68" i="10"/>
  <c r="D48" i="10"/>
  <c r="D53" i="9"/>
  <c r="S75" i="9"/>
  <c r="N75" i="9"/>
  <c r="I75" i="9"/>
  <c r="D75" i="9"/>
  <c r="D48" i="5"/>
  <c r="D68" i="5"/>
  <c r="D106" i="1"/>
  <c r="I106" i="1"/>
  <c r="N106" i="1"/>
  <c r="D107" i="7" l="1"/>
  <c r="D80" i="7" l="1"/>
  <c r="B75" i="1"/>
  <c r="B76" i="1" s="1"/>
</calcChain>
</file>

<file path=xl/sharedStrings.xml><?xml version="1.0" encoding="utf-8"?>
<sst xmlns="http://schemas.openxmlformats.org/spreadsheetml/2006/main" count="1265" uniqueCount="167">
  <si>
    <t>Webex Teams - Project space (by team)</t>
  </si>
  <si>
    <t>Webex Teams - PE space (multiple teams w/ common PE)</t>
  </si>
  <si>
    <t>Webex Meetings</t>
  </si>
  <si>
    <t>start in PE Team Space</t>
  </si>
  <si>
    <t>Start time</t>
  </si>
  <si>
    <t>Duration (min)</t>
  </si>
  <si>
    <t>Activity</t>
  </si>
  <si>
    <t>Welcome! Find your "seat" (join PE Webex Team Space)</t>
  </si>
  <si>
    <t>Team Ideation Presentation Introduction</t>
  </si>
  <si>
    <t>shift to Project Team Space</t>
  </si>
  <si>
    <t>Team Ideation Presentation Exercise</t>
  </si>
  <si>
    <t>shift to PE Team space</t>
  </si>
  <si>
    <t>Full Class - Questions about IED and Capstone readiness</t>
  </si>
  <si>
    <t>Ticket Out Intro</t>
  </si>
  <si>
    <t>Total Duration (min)</t>
  </si>
  <si>
    <t>Capstone Introduction and Expectations part 2</t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</si>
  <si>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</si>
  <si>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 xml:space="preserve"> </t>
    </r>
  </si>
  <si>
    <t>Generate Project Questions</t>
  </si>
  <si>
    <t>Project Engineer Meeting</t>
  </si>
  <si>
    <t>In Depth Project Introduction (PE)</t>
  </si>
  <si>
    <t>Classify Questions</t>
  </si>
  <si>
    <t>Assign Questions</t>
  </si>
  <si>
    <t>Full Class Wrap Up</t>
  </si>
  <si>
    <t>Post-class Ticket Out (complete outside of class)</t>
  </si>
  <si>
    <t xml:space="preserve">Teams will be assigned to a track </t>
  </si>
  <si>
    <t>You will be notified which track to follow</t>
  </si>
  <si>
    <t>Week 2 Schedule Intro</t>
  </si>
  <si>
    <r>
      <t xml:space="preserve">Review of </t>
    </r>
    <r>
      <rPr>
        <b/>
        <sz val="18"/>
        <color theme="1"/>
        <rFont val="Calibri"/>
        <family val="2"/>
        <scheme val="minor"/>
      </rPr>
      <t>ENGINEERING DESIGN PROCESS</t>
    </r>
  </si>
  <si>
    <r>
      <t xml:space="preserve">Track </t>
    </r>
    <r>
      <rPr>
        <b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</si>
  <si>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</si>
  <si>
    <t>Sponsor Kickoff</t>
  </si>
  <si>
    <t>CE meeting with team</t>
  </si>
  <si>
    <t>Review previous team's Final Presentation</t>
  </si>
  <si>
    <t>Initial Customer Needs &amp; Reqs</t>
  </si>
  <si>
    <t>Update Needs &amp; Reqs</t>
  </si>
  <si>
    <t>You will receive email invitation to Webex Meetings with Sponsor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</si>
  <si>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</si>
  <si>
    <t>Statement of Work Intro</t>
  </si>
  <si>
    <t>Statement of Work Exercise</t>
  </si>
  <si>
    <t>Concept Generation Ideation</t>
  </si>
  <si>
    <t>Create Forum Threads</t>
  </si>
  <si>
    <t>Project Technical Work</t>
  </si>
  <si>
    <r>
      <t xml:space="preserve">Track </t>
    </r>
    <r>
      <rPr>
        <b/>
        <sz val="11"/>
        <color theme="1"/>
        <rFont val="Calibri"/>
        <family val="2"/>
        <scheme val="minor"/>
      </rPr>
      <t>A</t>
    </r>
  </si>
  <si>
    <r>
      <t xml:space="preserve">Track </t>
    </r>
    <r>
      <rPr>
        <b/>
        <sz val="11"/>
        <color theme="1"/>
        <rFont val="Calibri"/>
        <family val="2"/>
        <scheme val="minor"/>
      </rPr>
      <t>B</t>
    </r>
  </si>
  <si>
    <t>Follow team created Class 8 Agenda</t>
  </si>
  <si>
    <t>PE review of Initial Status Update PPT</t>
  </si>
  <si>
    <t>shift to Webex meeting</t>
  </si>
  <si>
    <t>start in Project Team Space</t>
  </si>
  <si>
    <t>start in Webex meeting</t>
  </si>
  <si>
    <r>
      <t xml:space="preserve">Track </t>
    </r>
    <r>
      <rPr>
        <b/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</si>
  <si>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 xml:space="preserve"> (use B or D on Day 4)</t>
    </r>
  </si>
  <si>
    <r>
      <t xml:space="preserve">Track </t>
    </r>
    <r>
      <rPr>
        <b/>
        <sz val="12"/>
        <color theme="1"/>
        <rFont val="Calibri"/>
        <family val="2"/>
        <scheme val="minor"/>
      </rPr>
      <t>B</t>
    </r>
  </si>
  <si>
    <r>
      <t xml:space="preserve">Track </t>
    </r>
    <r>
      <rPr>
        <b/>
        <sz val="12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</t>
    </r>
  </si>
  <si>
    <t>PE NOTES</t>
  </si>
  <si>
    <t>Every sheet has a hidden row with summation of time, in case we want to shift things and double check math</t>
  </si>
  <si>
    <t>I gave up on specifically calling out location shifts after class 4. Should have the flow of things by then.</t>
  </si>
  <si>
    <t>Ideation Summary Table / Technical Task List</t>
  </si>
  <si>
    <t>Engineering Documentation</t>
  </si>
  <si>
    <t>Eng Tools &amp; Methods</t>
  </si>
  <si>
    <t>Group review of           Needs &amp; Reqs</t>
  </si>
  <si>
    <t>Group review of       Needs &amp; Reqs</t>
  </si>
  <si>
    <t>Project Work</t>
  </si>
  <si>
    <t>Documentation and EDN Usage</t>
  </si>
  <si>
    <t>Follow team created Class 8 Agenda &amp; continue Project Technical Work</t>
  </si>
  <si>
    <t>Teams will be assigned to a track which MAY BE A DIFFERENT letter than Day 3</t>
  </si>
  <si>
    <t>CE will jump into Project Team Space for their 5 minute personal introduction</t>
  </si>
  <si>
    <t>Sticky Note Gantt Chart Exercise</t>
  </si>
  <si>
    <t>Concept Generation Q&amp;A</t>
  </si>
  <si>
    <t>15 min CE meeting somewhere within Ideation time in CE personal Webex Room</t>
  </si>
  <si>
    <t>Project Planning Q&amp;A</t>
  </si>
  <si>
    <t>Course Introduction &amp; Expectations part 1</t>
  </si>
  <si>
    <t>Logistics</t>
  </si>
  <si>
    <t>Snapshot from S21 (no changes after early Feb)</t>
  </si>
  <si>
    <t>Intro to Project Planning</t>
  </si>
  <si>
    <t>Concept Intro</t>
  </si>
  <si>
    <t>Risk Analysis Memo Introduction</t>
  </si>
  <si>
    <t>Course Introduction, Logistics, &amp; Expectations part 1</t>
  </si>
  <si>
    <t>Orientation Packet</t>
  </si>
  <si>
    <t>ENGINEERING DESIGN PROCESS Q&amp;A</t>
  </si>
  <si>
    <t>Statement of Work Q&amp;A</t>
  </si>
  <si>
    <t>Capstone Introduction and Expectations Q&amp;A</t>
  </si>
  <si>
    <t>Preliminary Design Review Q&amp;A</t>
  </si>
  <si>
    <t>PE review of Project Plan</t>
  </si>
  <si>
    <t>Wrap Up</t>
  </si>
  <si>
    <t>HOW to add time</t>
  </si>
  <si>
    <t>Webex Teams - Project Space (by team)</t>
  </si>
  <si>
    <t>Webex Teams - PE Space (multiple teams w/ common PE)</t>
  </si>
  <si>
    <t>Post-Class Ticket Out (complete outside of class)</t>
  </si>
  <si>
    <t>Meet with Chief Engineer</t>
  </si>
  <si>
    <t>Meet with Project Engineer</t>
  </si>
  <si>
    <r>
      <t xml:space="preserve">Track </t>
    </r>
    <r>
      <rPr>
        <b/>
        <sz val="12"/>
        <color theme="1"/>
        <rFont val="Calibri"/>
        <family val="2"/>
        <scheme val="minor"/>
      </rPr>
      <t>E</t>
    </r>
  </si>
  <si>
    <t>Team Ideation Introduction</t>
  </si>
  <si>
    <t>Team Ideation Exercise</t>
  </si>
  <si>
    <t>Engineering Tools &amp; Methods</t>
  </si>
  <si>
    <t xml:space="preserve"> Wrap Up</t>
  </si>
  <si>
    <t>Background Memo Introduction</t>
  </si>
  <si>
    <t>15 min CE meeting somewhere within Ideation time in Team Space</t>
  </si>
  <si>
    <t>category</t>
  </si>
  <si>
    <t>T</t>
  </si>
  <si>
    <t>A</t>
  </si>
  <si>
    <t>P</t>
  </si>
  <si>
    <t>Project technical work</t>
  </si>
  <si>
    <t>Administrative tasks</t>
  </si>
  <si>
    <t>total</t>
  </si>
  <si>
    <t>%</t>
  </si>
  <si>
    <t>(P)</t>
  </si>
  <si>
    <t>(T)</t>
  </si>
  <si>
    <t>(A)</t>
  </si>
  <si>
    <t>Team development / Design process refresher</t>
  </si>
  <si>
    <t>Total class time is 110/day</t>
  </si>
  <si>
    <r>
      <t xml:space="preserve">above numbers </t>
    </r>
    <r>
      <rPr>
        <b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pulled from prior sheets and autoupdated</t>
    </r>
  </si>
  <si>
    <t>MC</t>
  </si>
  <si>
    <t>PE</t>
  </si>
  <si>
    <t>PE/CE</t>
  </si>
  <si>
    <t>CE</t>
  </si>
  <si>
    <t>Snapshot from S22</t>
  </si>
  <si>
    <t>Team Member Intros</t>
  </si>
  <si>
    <t>Ice Breaker Activity</t>
  </si>
  <si>
    <t>Introduction to Question Generation</t>
  </si>
  <si>
    <t>Ice Breaker Instructions</t>
  </si>
  <si>
    <t>CE &amp; PE Introductions                                                                Project Description Review                                                   Generate Project Questions</t>
  </si>
  <si>
    <t>CE &amp; PE will jump between Project Team Spaces</t>
  </si>
  <si>
    <t>Ideation Summary Table                                Technical Task List</t>
  </si>
  <si>
    <t>PE / CE Review of Questions</t>
  </si>
  <si>
    <t>F22</t>
  </si>
  <si>
    <t>CE &amp; PE will jump between Teams</t>
  </si>
  <si>
    <t>15 min CE meeting somewhere within Ideation time with Team</t>
  </si>
  <si>
    <t xml:space="preserve">CE &amp; PE Introductions </t>
  </si>
  <si>
    <t>Project Description Review</t>
  </si>
  <si>
    <t>Welcome! Find your team pod</t>
  </si>
  <si>
    <t>Full class activity</t>
  </si>
  <si>
    <t>Team activity</t>
  </si>
  <si>
    <t>Team Standards Agreement</t>
  </si>
  <si>
    <r>
      <t xml:space="preserve">Track </t>
    </r>
    <r>
      <rPr>
        <b/>
        <sz val="11"/>
        <color theme="1"/>
        <rFont val="Calibri"/>
        <family val="2"/>
        <scheme val="minor"/>
      </rPr>
      <t>C</t>
    </r>
  </si>
  <si>
    <t>Technical Task List</t>
  </si>
  <si>
    <t>Technical Communication</t>
  </si>
  <si>
    <t>Project Statement &amp; Objectives Q&amp;A</t>
  </si>
  <si>
    <t>Technical Memo Introduction</t>
  </si>
  <si>
    <t>PE review of Client Meeting #1 PPT</t>
  </si>
  <si>
    <t>Draft BDR Poster</t>
  </si>
  <si>
    <t>Client Meeting #1</t>
  </si>
  <si>
    <t>Project Kickoff Meeting</t>
  </si>
  <si>
    <t>Team Building Activity</t>
  </si>
  <si>
    <t>Team Skill Assessment</t>
  </si>
  <si>
    <t>Company Communication &amp; Document Policy</t>
  </si>
  <si>
    <t>Initial Client Needs &amp; Reqs</t>
  </si>
  <si>
    <t>Engineering Tools &amp; Methods Q&amp;A</t>
  </si>
  <si>
    <t>Creation of PSO and ETM</t>
  </si>
  <si>
    <t>SCAFFOLDING NO LONGER NEEDED F23 and onward</t>
  </si>
  <si>
    <t>Department activity</t>
  </si>
  <si>
    <t>Sticky Note Project Planning Exercise</t>
  </si>
  <si>
    <t>Design Lab Expectations Q&amp;A</t>
  </si>
  <si>
    <t>Reflect on Project Plan</t>
  </si>
  <si>
    <t>S24</t>
  </si>
  <si>
    <t>Needs &amp; Requirements Activity</t>
  </si>
  <si>
    <t>Needs &amp; Requirements Enhancement</t>
  </si>
  <si>
    <t>NEEDS &amp; REQ Day added S24</t>
  </si>
  <si>
    <t>Review previous team's Final PPT</t>
  </si>
  <si>
    <r>
      <t xml:space="preserve">Track </t>
    </r>
    <r>
      <rPr>
        <b/>
        <sz val="11"/>
        <color theme="1"/>
        <rFont val="Calibri"/>
        <family val="2"/>
        <scheme val="minor"/>
      </rPr>
      <t>F</t>
    </r>
  </si>
  <si>
    <r>
      <t xml:space="preserve">Track </t>
    </r>
    <r>
      <rPr>
        <b/>
        <sz val="11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- </t>
    </r>
    <r>
      <rPr>
        <sz val="11"/>
        <color theme="1"/>
        <rFont val="Calibri"/>
        <family val="2"/>
        <scheme val="minor"/>
      </rPr>
      <t>Continuing project</t>
    </r>
  </si>
  <si>
    <r>
      <t xml:space="preserve">Track </t>
    </r>
    <r>
      <rPr>
        <b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 - Continuing project</t>
    </r>
  </si>
  <si>
    <t>Follow team created Class 9 Agenda</t>
  </si>
  <si>
    <t>Review previous team's Final PPT (ongoing projects only)</t>
  </si>
  <si>
    <t>Develop PPT for Client Meeting #1</t>
  </si>
  <si>
    <t>Engineering Definition 
- develop or update</t>
  </si>
  <si>
    <t>Project Description
 - questions &amp; answers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</si>
</sst>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7" tint="0.599963377788628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258">
    <xf numFmtId="0" fontId="0" fillId="0" borderId="0" xfId="0"/>
    <xf numFmtId="0" fontId="0" fillId="0" borderId="1" xfId="0" applyBorder="1" applyAlignment="1">
      <alignment horizontal="center"/>
    </xf>
    <xf numFmtId="0" fontId="0" fillId="3" borderId="0" xfId="0" applyFill="1"/>
    <xf numFmtId="0" fontId="1" fillId="0" borderId="0" xfId="0" applyFont="1"/>
    <xf numFmtId="0" fontId="0" fillId="4" borderId="0" xfId="0" applyFill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0" xfId="0" applyFill="1"/>
    <xf numFmtId="0" fontId="0" fillId="4" borderId="5" xfId="0" applyFill="1" applyBorder="1" applyAlignment="1">
      <alignment horizontal="center"/>
    </xf>
    <xf numFmtId="0" fontId="0" fillId="5" borderId="0" xfId="0" applyFill="1"/>
    <xf numFmtId="2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6" borderId="0" xfId="0" applyFont="1" applyFill="1"/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0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4" borderId="0" xfId="0" applyFont="1" applyFill="1" applyAlignment="1">
      <alignment horizontal="center"/>
    </xf>
    <xf numFmtId="0" fontId="0" fillId="0" borderId="16" xfId="0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0" fontId="0" fillId="0" borderId="0" xfId="0" applyNumberFormat="1"/>
    <xf numFmtId="164" fontId="0" fillId="0" borderId="14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/>
    <xf numFmtId="0" fontId="0" fillId="8" borderId="0" xfId="0" applyFill="1"/>
    <xf numFmtId="0" fontId="2" fillId="8" borderId="0" xfId="0" applyFont="1" applyFill="1"/>
    <xf numFmtId="164" fontId="0" fillId="0" borderId="12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20" fontId="0" fillId="0" borderId="1" xfId="0" applyNumberFormat="1" applyBorder="1" applyAlignment="1">
      <alignment horizontal="center" vertical="center"/>
    </xf>
    <xf numFmtId="2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4" borderId="0" xfId="0" applyFill="1" applyAlignment="1">
      <alignment horizontal="center" vertical="center"/>
    </xf>
    <xf numFmtId="20" fontId="0" fillId="4" borderId="0" xfId="0" applyNumberFormat="1" applyFill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2" fillId="4" borderId="0" xfId="0" applyFont="1" applyFill="1"/>
    <xf numFmtId="0" fontId="0" fillId="3" borderId="8" xfId="0" applyFill="1" applyBorder="1" applyAlignment="1">
      <alignment horizontal="center" vertical="center"/>
    </xf>
    <xf numFmtId="0" fontId="6" fillId="0" borderId="0" xfId="0" applyFont="1"/>
    <xf numFmtId="0" fontId="0" fillId="0" borderId="9" xfId="0" applyBorder="1"/>
    <xf numFmtId="0" fontId="8" fillId="4" borderId="0" xfId="0" applyFont="1" applyFill="1" applyAlignment="1">
      <alignment horizontal="right"/>
    </xf>
    <xf numFmtId="0" fontId="0" fillId="4" borderId="0" xfId="0" applyFill="1" applyAlignment="1">
      <alignment vertical="center"/>
    </xf>
    <xf numFmtId="0" fontId="1" fillId="0" borderId="6" xfId="0" applyFont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4" borderId="0" xfId="0" applyFill="1" applyAlignment="1">
      <alignment vertical="center" wrapText="1"/>
    </xf>
    <xf numFmtId="20" fontId="0" fillId="4" borderId="1" xfId="0" applyNumberFormat="1" applyFill="1" applyBorder="1" applyAlignment="1">
      <alignment horizontal="center" vertical="center" wrapText="1"/>
    </xf>
    <xf numFmtId="20" fontId="0" fillId="0" borderId="3" xfId="0" applyNumberFormat="1" applyBorder="1" applyAlignment="1">
      <alignment horizontal="center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0" fillId="0" borderId="0" xfId="0" applyNumberFormat="1"/>
    <xf numFmtId="164" fontId="0" fillId="0" borderId="0" xfId="0" applyNumberFormat="1" applyAlignment="1">
      <alignment horizontal="right"/>
    </xf>
    <xf numFmtId="0" fontId="10" fillId="0" borderId="0" xfId="0" applyFont="1" applyAlignment="1">
      <alignment horizontal="right"/>
    </xf>
    <xf numFmtId="9" fontId="0" fillId="0" borderId="0" xfId="1" applyFont="1"/>
    <xf numFmtId="164" fontId="0" fillId="0" borderId="8" xfId="0" applyNumberFormat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0" fillId="7" borderId="0" xfId="0" applyFill="1"/>
    <xf numFmtId="0" fontId="2" fillId="0" borderId="0" xfId="0" applyFont="1" applyAlignment="1">
      <alignment horizontal="center"/>
    </xf>
    <xf numFmtId="0" fontId="0" fillId="3" borderId="7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3" borderId="24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11" borderId="24" xfId="0" applyFill="1" applyBorder="1" applyAlignment="1">
      <alignment horizontal="center"/>
    </xf>
    <xf numFmtId="0" fontId="0" fillId="11" borderId="27" xfId="0" applyFill="1" applyBorder="1" applyAlignment="1">
      <alignment horizontal="center"/>
    </xf>
    <xf numFmtId="0" fontId="0" fillId="12" borderId="24" xfId="0" applyFill="1" applyBorder="1" applyAlignment="1">
      <alignment horizontal="center" vertical="center"/>
    </xf>
    <xf numFmtId="0" fontId="0" fillId="12" borderId="24" xfId="0" applyFill="1" applyBorder="1" applyAlignment="1">
      <alignment horizontal="center" vertical="center" wrapText="1"/>
    </xf>
    <xf numFmtId="0" fontId="0" fillId="12" borderId="7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0" fillId="12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2" borderId="6" xfId="0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0" fillId="3" borderId="12" xfId="0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0" fillId="11" borderId="24" xfId="0" applyFill="1" applyBorder="1" applyAlignment="1">
      <alignment horizontal="center" wrapText="1"/>
    </xf>
    <xf numFmtId="0" fontId="0" fillId="0" borderId="28" xfId="0" applyBorder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" fillId="0" borderId="25" xfId="0" applyFont="1" applyBorder="1" applyAlignment="1">
      <alignment horizontal="center" wrapText="1"/>
    </xf>
    <xf numFmtId="20" fontId="0" fillId="0" borderId="9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8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5" borderId="12" xfId="0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10" borderId="2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4" borderId="9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11" borderId="25" xfId="0" applyFill="1" applyBorder="1" applyAlignment="1">
      <alignment horizontal="center" vertical="center" wrapText="1"/>
    </xf>
    <xf numFmtId="0" fontId="0" fillId="11" borderId="0" xfId="0" applyFill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0" fontId="0" fillId="11" borderId="2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20" fontId="0" fillId="0" borderId="6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164" fontId="0" fillId="0" borderId="6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2" borderId="6" xfId="0" applyFill="1" applyBorder="1" applyAlignment="1">
      <alignment horizontal="center" vertical="center" wrapText="1"/>
    </xf>
    <xf numFmtId="0" fontId="0" fillId="12" borderId="8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20" fontId="0" fillId="0" borderId="6" xfId="0" applyNumberFormat="1" applyBorder="1" applyAlignment="1">
      <alignment horizontal="center" vertical="center" wrapText="1"/>
    </xf>
    <xf numFmtId="20" fontId="0" fillId="0" borderId="8" xfId="0" applyNumberFormat="1" applyBorder="1" applyAlignment="1">
      <alignment horizontal="center" vertical="center" wrapText="1"/>
    </xf>
    <xf numFmtId="0" fontId="0" fillId="11" borderId="1" xfId="0" applyFill="1" applyBorder="1" applyAlignment="1">
      <alignment horizontal="center"/>
    </xf>
    <xf numFmtId="0" fontId="0" fillId="0" borderId="11" xfId="0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Activity Breakdown by Class</a:t>
            </a:r>
            <a:r>
              <a:rPr lang="en-US" baseline="0"/>
              <a:t> (mins)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Summary!$A$2:$B$2</c:f>
              <c:strCache>
                <c:ptCount val="2"/>
                <c:pt idx="0">
                  <c:v>Project technical work</c:v>
                </c:pt>
                <c:pt idx="1">
                  <c:v>(P)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Summary!$C$2:$L$2</c:f>
              <c:numCache>
                <c:formatCode>General</c:formatCode>
                <c:ptCount val="10"/>
                <c:pt idx="0">
                  <c:v>40</c:v>
                </c:pt>
                <c:pt idx="1">
                  <c:v>80</c:v>
                </c:pt>
                <c:pt idx="2">
                  <c:v>45</c:v>
                </c:pt>
                <c:pt idx="3">
                  <c:v>70</c:v>
                </c:pt>
                <c:pt idx="4">
                  <c:v>60</c:v>
                </c:pt>
                <c:pt idx="5">
                  <c:v>95</c:v>
                </c:pt>
                <c:pt idx="6">
                  <c:v>80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80-4AF0-916C-528B50C47B02}"/>
            </c:ext>
          </c:extLst>
        </c:ser>
        <c:ser>
          <c:idx val="1"/>
          <c:order val="1"/>
          <c:tx>
            <c:strRef>
              <c:f>Summary!$A$3:$B$3</c:f>
              <c:strCache>
                <c:ptCount val="2"/>
                <c:pt idx="0">
                  <c:v>Team development / Design process refresher</c:v>
                </c:pt>
                <c:pt idx="1">
                  <c:v>(T)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Summary!$C$3:$L$3</c:f>
              <c:numCache>
                <c:formatCode>General</c:formatCode>
                <c:ptCount val="10"/>
                <c:pt idx="0">
                  <c:v>25</c:v>
                </c:pt>
                <c:pt idx="1">
                  <c:v>0</c:v>
                </c:pt>
                <c:pt idx="2">
                  <c:v>55</c:v>
                </c:pt>
                <c:pt idx="3">
                  <c:v>30</c:v>
                </c:pt>
                <c:pt idx="4">
                  <c:v>0</c:v>
                </c:pt>
                <c:pt idx="5">
                  <c:v>10</c:v>
                </c:pt>
                <c:pt idx="6">
                  <c:v>10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80-4AF0-916C-528B50C47B02}"/>
            </c:ext>
          </c:extLst>
        </c:ser>
        <c:ser>
          <c:idx val="2"/>
          <c:order val="2"/>
          <c:tx>
            <c:strRef>
              <c:f>Summary!$A$4:$B$4</c:f>
              <c:strCache>
                <c:ptCount val="2"/>
                <c:pt idx="0">
                  <c:v>Administrative tasks</c:v>
                </c:pt>
                <c:pt idx="1">
                  <c:v>(A)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Summary!$C$1:$L$1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Summary!$C$4:$L$4</c:f>
              <c:numCache>
                <c:formatCode>General</c:formatCode>
                <c:ptCount val="10"/>
                <c:pt idx="0">
                  <c:v>45</c:v>
                </c:pt>
                <c:pt idx="1">
                  <c:v>30</c:v>
                </c:pt>
                <c:pt idx="2">
                  <c:v>10</c:v>
                </c:pt>
                <c:pt idx="3">
                  <c:v>10</c:v>
                </c:pt>
                <c:pt idx="4">
                  <c:v>50</c:v>
                </c:pt>
                <c:pt idx="5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80-4AF0-916C-528B50C47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6285808"/>
        <c:axId val="376287472"/>
      </c:barChart>
      <c:catAx>
        <c:axId val="37628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7472"/>
        <c:crosses val="autoZero"/>
        <c:auto val="1"/>
        <c:lblAlgn val="ctr"/>
        <c:lblOffset val="100"/>
        <c:noMultiLvlLbl val="0"/>
      </c:catAx>
      <c:valAx>
        <c:axId val="37628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28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Overall % of Class time days 1 through 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810-4367-A7AD-DD88E1E1AB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810-4367-A7AD-DD88E1E1AB6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810-4367-A7AD-DD88E1E1AB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Summary!$A$2:$A$4</c:f>
              <c:strCache>
                <c:ptCount val="3"/>
                <c:pt idx="0">
                  <c:v>Project technical work</c:v>
                </c:pt>
                <c:pt idx="1">
                  <c:v>Team development / Design process refresher</c:v>
                </c:pt>
                <c:pt idx="2">
                  <c:v>Administrative tasks</c:v>
                </c:pt>
              </c:strCache>
            </c:strRef>
          </c:cat>
          <c:val>
            <c:numRef>
              <c:f>Summary!$N$2:$N$4</c:f>
              <c:numCache>
                <c:formatCode>0%</c:formatCode>
                <c:ptCount val="3"/>
                <c:pt idx="0">
                  <c:v>0.65656565656565657</c:v>
                </c:pt>
                <c:pt idx="1">
                  <c:v>0.16161616161616163</c:v>
                </c:pt>
                <c:pt idx="2">
                  <c:v>0.17171717171717171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D-422E-9D7D-3595366C7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</xdr:colOff>
      <xdr:row>71</xdr:row>
      <xdr:rowOff>152400</xdr:rowOff>
    </xdr:from>
    <xdr:to>
      <xdr:col>5</xdr:col>
      <xdr:colOff>209567</xdr:colOff>
      <xdr:row>73</xdr:row>
      <xdr:rowOff>38121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82</xdr:row>
      <xdr:rowOff>167640</xdr:rowOff>
    </xdr:from>
    <xdr:to>
      <xdr:col>3</xdr:col>
      <xdr:colOff>17</xdr:colOff>
      <xdr:row>84</xdr:row>
      <xdr:rowOff>53362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</xdr:colOff>
      <xdr:row>99</xdr:row>
      <xdr:rowOff>152400</xdr:rowOff>
    </xdr:from>
    <xdr:to>
      <xdr:col>5</xdr:col>
      <xdr:colOff>209567</xdr:colOff>
      <xdr:row>101</xdr:row>
      <xdr:rowOff>38123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234696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2</xdr:col>
      <xdr:colOff>251460</xdr:colOff>
      <xdr:row>109</xdr:row>
      <xdr:rowOff>167640</xdr:rowOff>
    </xdr:from>
    <xdr:to>
      <xdr:col>3</xdr:col>
      <xdr:colOff>17</xdr:colOff>
      <xdr:row>111</xdr:row>
      <xdr:rowOff>57171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373880"/>
          <a:ext cx="198137" cy="251482"/>
        </a:xfrm>
        <a:prstGeom prst="rect">
          <a:avLst/>
        </a:prstGeom>
      </xdr:spPr>
    </xdr:pic>
    <xdr:clientData/>
  </xdr:twoCellAnchor>
  <xdr:twoCellAnchor>
    <xdr:from>
      <xdr:col>14</xdr:col>
      <xdr:colOff>1</xdr:colOff>
      <xdr:row>67</xdr:row>
      <xdr:rowOff>104879</xdr:rowOff>
    </xdr:from>
    <xdr:to>
      <xdr:col>14</xdr:col>
      <xdr:colOff>77639</xdr:colOff>
      <xdr:row>68</xdr:row>
      <xdr:rowOff>2710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2207241" y="1567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69</xdr:row>
      <xdr:rowOff>914</xdr:rowOff>
    </xdr:from>
    <xdr:to>
      <xdr:col>14</xdr:col>
      <xdr:colOff>78200</xdr:colOff>
      <xdr:row>69</xdr:row>
      <xdr:rowOff>73347</xdr:rowOff>
    </xdr:to>
    <xdr:sp macro="" textlink="">
      <xdr:nvSpPr>
        <xdr:cNvPr id="54" name="Isosceles Triangl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2207240" y="1829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66</xdr:row>
      <xdr:rowOff>0</xdr:rowOff>
    </xdr:from>
    <xdr:to>
      <xdr:col>14</xdr:col>
      <xdr:colOff>80808</xdr:colOff>
      <xdr:row>66</xdr:row>
      <xdr:rowOff>79930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2215730" y="1280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68</xdr:row>
      <xdr:rowOff>74399</xdr:rowOff>
    </xdr:from>
    <xdr:to>
      <xdr:col>14</xdr:col>
      <xdr:colOff>230039</xdr:colOff>
      <xdr:row>68</xdr:row>
      <xdr:rowOff>155110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23596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69</xdr:row>
      <xdr:rowOff>153314</xdr:rowOff>
    </xdr:from>
    <xdr:to>
      <xdr:col>14</xdr:col>
      <xdr:colOff>230600</xdr:colOff>
      <xdr:row>70</xdr:row>
      <xdr:rowOff>42867</xdr:rowOff>
    </xdr:to>
    <xdr:sp macro="" textlink="">
      <xdr:nvSpPr>
        <xdr:cNvPr id="57" name="Isosceles Triangl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23596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66</xdr:row>
      <xdr:rowOff>152400</xdr:rowOff>
    </xdr:from>
    <xdr:to>
      <xdr:col>14</xdr:col>
      <xdr:colOff>233208</xdr:colOff>
      <xdr:row>67</xdr:row>
      <xdr:rowOff>49450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2368130" y="1432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69</xdr:row>
      <xdr:rowOff>43919</xdr:rowOff>
    </xdr:from>
    <xdr:to>
      <xdr:col>14</xdr:col>
      <xdr:colOff>382439</xdr:colOff>
      <xdr:row>69</xdr:row>
      <xdr:rowOff>124630</xdr:rowOff>
    </xdr:to>
    <xdr:sp macro="" textlink="">
      <xdr:nvSpPr>
        <xdr:cNvPr id="59" name="Oval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125120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70</xdr:row>
      <xdr:rowOff>122834</xdr:rowOff>
    </xdr:from>
    <xdr:to>
      <xdr:col>14</xdr:col>
      <xdr:colOff>383000</xdr:colOff>
      <xdr:row>71</xdr:row>
      <xdr:rowOff>12387</xdr:rowOff>
    </xdr:to>
    <xdr:sp macro="" textlink="">
      <xdr:nvSpPr>
        <xdr:cNvPr id="60" name="Isosceles Triangl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125120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67</xdr:row>
      <xdr:rowOff>121920</xdr:rowOff>
    </xdr:from>
    <xdr:to>
      <xdr:col>14</xdr:col>
      <xdr:colOff>385608</xdr:colOff>
      <xdr:row>68</xdr:row>
      <xdr:rowOff>18970</xdr:rowOff>
    </xdr:to>
    <xdr:sp macro="" textlink="">
      <xdr:nvSpPr>
        <xdr:cNvPr id="61" name="Rectangl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12520530" y="1584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457201</xdr:colOff>
      <xdr:row>70</xdr:row>
      <xdr:rowOff>13439</xdr:rowOff>
    </xdr:from>
    <xdr:to>
      <xdr:col>14</xdr:col>
      <xdr:colOff>534839</xdr:colOff>
      <xdr:row>70</xdr:row>
      <xdr:rowOff>94150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126644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71</xdr:row>
      <xdr:rowOff>92354</xdr:rowOff>
    </xdr:from>
    <xdr:to>
      <xdr:col>14</xdr:col>
      <xdr:colOff>535400</xdr:colOff>
      <xdr:row>71</xdr:row>
      <xdr:rowOff>164787</xdr:rowOff>
    </xdr:to>
    <xdr:sp macro="" textlink="">
      <xdr:nvSpPr>
        <xdr:cNvPr id="63" name="Isosceles Triangl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126644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68</xdr:row>
      <xdr:rowOff>91440</xdr:rowOff>
    </xdr:from>
    <xdr:to>
      <xdr:col>14</xdr:col>
      <xdr:colOff>538008</xdr:colOff>
      <xdr:row>68</xdr:row>
      <xdr:rowOff>171370</xdr:rowOff>
    </xdr:to>
    <xdr:sp macro="" textlink="">
      <xdr:nvSpPr>
        <xdr:cNvPr id="64" name="Rectangl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12672930" y="173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70</xdr:row>
      <xdr:rowOff>165839</xdr:rowOff>
    </xdr:from>
    <xdr:to>
      <xdr:col>15</xdr:col>
      <xdr:colOff>77639</xdr:colOff>
      <xdr:row>71</xdr:row>
      <xdr:rowOff>63670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128168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72</xdr:row>
      <xdr:rowOff>61874</xdr:rowOff>
    </xdr:from>
    <xdr:to>
      <xdr:col>15</xdr:col>
      <xdr:colOff>78200</xdr:colOff>
      <xdr:row>72</xdr:row>
      <xdr:rowOff>134307</xdr:rowOff>
    </xdr:to>
    <xdr:sp macro="" textlink="">
      <xdr:nvSpPr>
        <xdr:cNvPr id="66" name="Isosceles Triangl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128168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8490</xdr:colOff>
      <xdr:row>69</xdr:row>
      <xdr:rowOff>60960</xdr:rowOff>
    </xdr:from>
    <xdr:to>
      <xdr:col>15</xdr:col>
      <xdr:colOff>80808</xdr:colOff>
      <xdr:row>69</xdr:row>
      <xdr:rowOff>140890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128253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71</xdr:row>
      <xdr:rowOff>135359</xdr:rowOff>
    </xdr:from>
    <xdr:to>
      <xdr:col>15</xdr:col>
      <xdr:colOff>230039</xdr:colOff>
      <xdr:row>72</xdr:row>
      <xdr:rowOff>33190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129692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73</xdr:row>
      <xdr:rowOff>31394</xdr:rowOff>
    </xdr:from>
    <xdr:to>
      <xdr:col>15</xdr:col>
      <xdr:colOff>230600</xdr:colOff>
      <xdr:row>73</xdr:row>
      <xdr:rowOff>103827</xdr:rowOff>
    </xdr:to>
    <xdr:sp macro="" textlink="">
      <xdr:nvSpPr>
        <xdr:cNvPr id="69" name="Isosceles Triangl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129692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70</xdr:row>
      <xdr:rowOff>30480</xdr:rowOff>
    </xdr:from>
    <xdr:to>
      <xdr:col>15</xdr:col>
      <xdr:colOff>233208</xdr:colOff>
      <xdr:row>70</xdr:row>
      <xdr:rowOff>110410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129777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72</xdr:row>
      <xdr:rowOff>104879</xdr:rowOff>
    </xdr:from>
    <xdr:to>
      <xdr:col>15</xdr:col>
      <xdr:colOff>382439</xdr:colOff>
      <xdr:row>73</xdr:row>
      <xdr:rowOff>2710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131216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74</xdr:row>
      <xdr:rowOff>914</xdr:rowOff>
    </xdr:from>
    <xdr:to>
      <xdr:col>15</xdr:col>
      <xdr:colOff>383000</xdr:colOff>
      <xdr:row>74</xdr:row>
      <xdr:rowOff>73347</xdr:rowOff>
    </xdr:to>
    <xdr:sp macro="" textlink="">
      <xdr:nvSpPr>
        <xdr:cNvPr id="72" name="Isosceles Triangl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131216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71</xdr:row>
      <xdr:rowOff>0</xdr:rowOff>
    </xdr:from>
    <xdr:to>
      <xdr:col>15</xdr:col>
      <xdr:colOff>385608</xdr:colOff>
      <xdr:row>71</xdr:row>
      <xdr:rowOff>79930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131301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750851</xdr:colOff>
      <xdr:row>69</xdr:row>
      <xdr:rowOff>36299</xdr:rowOff>
    </xdr:from>
    <xdr:to>
      <xdr:col>3</xdr:col>
      <xdr:colOff>828489</xdr:colOff>
      <xdr:row>69</xdr:row>
      <xdr:rowOff>117010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2263128" y="18533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66</xdr:row>
      <xdr:rowOff>54254</xdr:rowOff>
    </xdr:from>
    <xdr:to>
      <xdr:col>3</xdr:col>
      <xdr:colOff>828770</xdr:colOff>
      <xdr:row>66</xdr:row>
      <xdr:rowOff>126687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2262847" y="13262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72</xdr:row>
      <xdr:rowOff>60960</xdr:rowOff>
    </xdr:from>
    <xdr:to>
      <xdr:col>3</xdr:col>
      <xdr:colOff>825829</xdr:colOff>
      <xdr:row>72</xdr:row>
      <xdr:rowOff>140890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2265788" y="2423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67</xdr:row>
      <xdr:rowOff>61874</xdr:rowOff>
    </xdr:from>
    <xdr:to>
      <xdr:col>3</xdr:col>
      <xdr:colOff>828770</xdr:colOff>
      <xdr:row>67</xdr:row>
      <xdr:rowOff>134307</xdr:rowOff>
    </xdr:to>
    <xdr:sp macro="" textlink="">
      <xdr:nvSpPr>
        <xdr:cNvPr id="78" name="Isosceles Triangl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2262847" y="15155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753511</xdr:colOff>
      <xdr:row>73</xdr:row>
      <xdr:rowOff>50995</xdr:rowOff>
    </xdr:from>
    <xdr:to>
      <xdr:col>3</xdr:col>
      <xdr:colOff>825829</xdr:colOff>
      <xdr:row>73</xdr:row>
      <xdr:rowOff>130925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2265788" y="259490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68</xdr:row>
      <xdr:rowOff>60702</xdr:rowOff>
    </xdr:from>
    <xdr:to>
      <xdr:col>3</xdr:col>
      <xdr:colOff>828770</xdr:colOff>
      <xdr:row>68</xdr:row>
      <xdr:rowOff>133135</xdr:rowOff>
    </xdr:to>
    <xdr:sp macro="" textlink="">
      <xdr:nvSpPr>
        <xdr:cNvPr id="81" name="Isosceles Triangl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2262847" y="16960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71</xdr:row>
      <xdr:rowOff>121920</xdr:rowOff>
    </xdr:from>
    <xdr:to>
      <xdr:col>11</xdr:col>
      <xdr:colOff>385608</xdr:colOff>
      <xdr:row>72</xdr:row>
      <xdr:rowOff>18970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0691730" y="2316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74</xdr:row>
      <xdr:rowOff>13439</xdr:rowOff>
    </xdr:from>
    <xdr:to>
      <xdr:col>11</xdr:col>
      <xdr:colOff>534839</xdr:colOff>
      <xdr:row>74</xdr:row>
      <xdr:rowOff>94150</xdr:rowOff>
    </xdr:to>
    <xdr:sp macro="" textlink="">
      <xdr:nvSpPr>
        <xdr:cNvPr id="83" name="Oval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0835641" y="2756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78</xdr:row>
      <xdr:rowOff>54254</xdr:rowOff>
    </xdr:from>
    <xdr:to>
      <xdr:col>3</xdr:col>
      <xdr:colOff>828770</xdr:colOff>
      <xdr:row>78</xdr:row>
      <xdr:rowOff>126687</xdr:rowOff>
    </xdr:to>
    <xdr:sp macro="" textlink="">
      <xdr:nvSpPr>
        <xdr:cNvPr id="84" name="Isosceles Triangl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2262847" y="35067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72</xdr:row>
      <xdr:rowOff>91440</xdr:rowOff>
    </xdr:from>
    <xdr:to>
      <xdr:col>11</xdr:col>
      <xdr:colOff>538008</xdr:colOff>
      <xdr:row>72</xdr:row>
      <xdr:rowOff>171370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0844130" y="2468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74</xdr:row>
      <xdr:rowOff>165839</xdr:rowOff>
    </xdr:from>
    <xdr:to>
      <xdr:col>12</xdr:col>
      <xdr:colOff>77639</xdr:colOff>
      <xdr:row>75</xdr:row>
      <xdr:rowOff>63670</xdr:rowOff>
    </xdr:to>
    <xdr:sp macro="" textlink="">
      <xdr:nvSpPr>
        <xdr:cNvPr id="86" name="Oval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0988041" y="2909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77</xdr:row>
      <xdr:rowOff>56598</xdr:rowOff>
    </xdr:from>
    <xdr:to>
      <xdr:col>3</xdr:col>
      <xdr:colOff>828770</xdr:colOff>
      <xdr:row>77</xdr:row>
      <xdr:rowOff>129031</xdr:rowOff>
    </xdr:to>
    <xdr:sp macro="" textlink="">
      <xdr:nvSpPr>
        <xdr:cNvPr id="87" name="Isosceles Triangl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2262847" y="332733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73</xdr:row>
      <xdr:rowOff>60960</xdr:rowOff>
    </xdr:from>
    <xdr:to>
      <xdr:col>12</xdr:col>
      <xdr:colOff>80808</xdr:colOff>
      <xdr:row>73</xdr:row>
      <xdr:rowOff>140890</xdr:rowOff>
    </xdr:to>
    <xdr:sp macro="" textlink="">
      <xdr:nvSpPr>
        <xdr:cNvPr id="88" name="Rectangl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0996530" y="2621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75</xdr:row>
      <xdr:rowOff>135359</xdr:rowOff>
    </xdr:from>
    <xdr:to>
      <xdr:col>12</xdr:col>
      <xdr:colOff>230039</xdr:colOff>
      <xdr:row>76</xdr:row>
      <xdr:rowOff>33190</xdr:rowOff>
    </xdr:to>
    <xdr:sp macro="" textlink="">
      <xdr:nvSpPr>
        <xdr:cNvPr id="89" name="Oval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11140441" y="3061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76</xdr:row>
      <xdr:rowOff>54254</xdr:rowOff>
    </xdr:from>
    <xdr:to>
      <xdr:col>3</xdr:col>
      <xdr:colOff>828770</xdr:colOff>
      <xdr:row>76</xdr:row>
      <xdr:rowOff>126687</xdr:rowOff>
    </xdr:to>
    <xdr:sp macro="" textlink="">
      <xdr:nvSpPr>
        <xdr:cNvPr id="90" name="Isosceles Triangl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2262847" y="3143285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74</xdr:row>
      <xdr:rowOff>30480</xdr:rowOff>
    </xdr:from>
    <xdr:to>
      <xdr:col>12</xdr:col>
      <xdr:colOff>233208</xdr:colOff>
      <xdr:row>74</xdr:row>
      <xdr:rowOff>110410</xdr:rowOff>
    </xdr:to>
    <xdr:sp macro="" textlink="">
      <xdr:nvSpPr>
        <xdr:cNvPr id="91" name="Rectangl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11148930" y="2773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76</xdr:row>
      <xdr:rowOff>104879</xdr:rowOff>
    </xdr:from>
    <xdr:to>
      <xdr:col>12</xdr:col>
      <xdr:colOff>382439</xdr:colOff>
      <xdr:row>77</xdr:row>
      <xdr:rowOff>2710</xdr:rowOff>
    </xdr:to>
    <xdr:sp macro="" textlink="">
      <xdr:nvSpPr>
        <xdr:cNvPr id="92" name="Oval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11292841" y="3213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78</xdr:row>
      <xdr:rowOff>914</xdr:rowOff>
    </xdr:from>
    <xdr:to>
      <xdr:col>12</xdr:col>
      <xdr:colOff>383000</xdr:colOff>
      <xdr:row>78</xdr:row>
      <xdr:rowOff>73347</xdr:rowOff>
    </xdr:to>
    <xdr:sp macro="" textlink="">
      <xdr:nvSpPr>
        <xdr:cNvPr id="93" name="Isosceles Triangl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1292840" y="3475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75</xdr:row>
      <xdr:rowOff>0</xdr:rowOff>
    </xdr:from>
    <xdr:to>
      <xdr:col>12</xdr:col>
      <xdr:colOff>385608</xdr:colOff>
      <xdr:row>75</xdr:row>
      <xdr:rowOff>79930</xdr:rowOff>
    </xdr:to>
    <xdr:sp macro="" textlink="">
      <xdr:nvSpPr>
        <xdr:cNvPr id="94" name="Rectangl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1301330" y="2926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21045</xdr:colOff>
      <xdr:row>43</xdr:row>
      <xdr:rowOff>142602</xdr:rowOff>
    </xdr:from>
    <xdr:ext cx="198137" cy="251482"/>
    <xdr:pic>
      <xdr:nvPicPr>
        <xdr:cNvPr id="128" name="Picture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6085" y="3434442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51</xdr:row>
      <xdr:rowOff>167640</xdr:rowOff>
    </xdr:from>
    <xdr:ext cx="198137" cy="251482"/>
    <xdr:pic>
      <xdr:nvPicPr>
        <xdr:cNvPr id="129" name="Picture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986028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36</xdr:row>
      <xdr:rowOff>42303</xdr:rowOff>
    </xdr:from>
    <xdr:to>
      <xdr:col>3</xdr:col>
      <xdr:colOff>813515</xdr:colOff>
      <xdr:row>36</xdr:row>
      <xdr:rowOff>123014</xdr:rowOff>
    </xdr:to>
    <xdr:sp macro="" textlink="">
      <xdr:nvSpPr>
        <xdr:cNvPr id="130" name="Oval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2241404" y="2443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8490</xdr:colOff>
      <xdr:row>30</xdr:row>
      <xdr:rowOff>0</xdr:rowOff>
    </xdr:from>
    <xdr:to>
      <xdr:col>14</xdr:col>
      <xdr:colOff>80808</xdr:colOff>
      <xdr:row>30</xdr:row>
      <xdr:rowOff>79930</xdr:rowOff>
    </xdr:to>
    <xdr:sp macro="" textlink="">
      <xdr:nvSpPr>
        <xdr:cNvPr id="132" name="Rectangle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12215730" y="6949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37</xdr:row>
      <xdr:rowOff>59390</xdr:rowOff>
    </xdr:from>
    <xdr:to>
      <xdr:col>3</xdr:col>
      <xdr:colOff>813515</xdr:colOff>
      <xdr:row>37</xdr:row>
      <xdr:rowOff>140101</xdr:rowOff>
    </xdr:to>
    <xdr:sp macro="" textlink="">
      <xdr:nvSpPr>
        <xdr:cNvPr id="133" name="Oval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2241404" y="26455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38</xdr:row>
      <xdr:rowOff>0</xdr:rowOff>
    </xdr:from>
    <xdr:to>
      <xdr:col>14</xdr:col>
      <xdr:colOff>230600</xdr:colOff>
      <xdr:row>38</xdr:row>
      <xdr:rowOff>42867</xdr:rowOff>
    </xdr:to>
    <xdr:sp macro="" textlink="">
      <xdr:nvSpPr>
        <xdr:cNvPr id="134" name="Isosceles Triangle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12359640" y="7651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160890</xdr:colOff>
      <xdr:row>30</xdr:row>
      <xdr:rowOff>152400</xdr:rowOff>
    </xdr:from>
    <xdr:to>
      <xdr:col>14</xdr:col>
      <xdr:colOff>233208</xdr:colOff>
      <xdr:row>31</xdr:row>
      <xdr:rowOff>49450</xdr:rowOff>
    </xdr:to>
    <xdr:sp macro="" textlink="">
      <xdr:nvSpPr>
        <xdr:cNvPr id="135" name="Rectangle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12368130" y="7101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38</xdr:row>
      <xdr:rowOff>122834</xdr:rowOff>
    </xdr:from>
    <xdr:to>
      <xdr:col>14</xdr:col>
      <xdr:colOff>383000</xdr:colOff>
      <xdr:row>39</xdr:row>
      <xdr:rowOff>12387</xdr:rowOff>
    </xdr:to>
    <xdr:sp macro="" textlink="">
      <xdr:nvSpPr>
        <xdr:cNvPr id="137" name="Isosceles Triangle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12512040" y="780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313290</xdr:colOff>
      <xdr:row>31</xdr:row>
      <xdr:rowOff>121920</xdr:rowOff>
    </xdr:from>
    <xdr:to>
      <xdr:col>14</xdr:col>
      <xdr:colOff>385608</xdr:colOff>
      <xdr:row>32</xdr:row>
      <xdr:rowOff>18970</xdr:rowOff>
    </xdr:to>
    <xdr:sp macro="" textlink="">
      <xdr:nvSpPr>
        <xdr:cNvPr id="138" name="Rectangle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12520530" y="72542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33</xdr:row>
      <xdr:rowOff>51539</xdr:rowOff>
    </xdr:from>
    <xdr:to>
      <xdr:col>3</xdr:col>
      <xdr:colOff>813515</xdr:colOff>
      <xdr:row>33</xdr:row>
      <xdr:rowOff>132250</xdr:rowOff>
    </xdr:to>
    <xdr:sp macro="" textlink="">
      <xdr:nvSpPr>
        <xdr:cNvPr id="139" name="Oval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2241404" y="189881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457200</xdr:colOff>
      <xdr:row>39</xdr:row>
      <xdr:rowOff>92354</xdr:rowOff>
    </xdr:from>
    <xdr:to>
      <xdr:col>14</xdr:col>
      <xdr:colOff>535400</xdr:colOff>
      <xdr:row>39</xdr:row>
      <xdr:rowOff>164787</xdr:rowOff>
    </xdr:to>
    <xdr:sp macro="" textlink="">
      <xdr:nvSpPr>
        <xdr:cNvPr id="140" name="Isosceles Triangle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12664440" y="7956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465690</xdr:colOff>
      <xdr:row>32</xdr:row>
      <xdr:rowOff>91440</xdr:rowOff>
    </xdr:from>
    <xdr:to>
      <xdr:col>14</xdr:col>
      <xdr:colOff>538008</xdr:colOff>
      <xdr:row>32</xdr:row>
      <xdr:rowOff>171370</xdr:rowOff>
    </xdr:to>
    <xdr:sp macro="" textlink="">
      <xdr:nvSpPr>
        <xdr:cNvPr id="141" name="Rectangle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12672930" y="74066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43</xdr:row>
      <xdr:rowOff>59621</xdr:rowOff>
    </xdr:from>
    <xdr:to>
      <xdr:col>3</xdr:col>
      <xdr:colOff>813515</xdr:colOff>
      <xdr:row>43</xdr:row>
      <xdr:rowOff>142179</xdr:rowOff>
    </xdr:to>
    <xdr:sp macro="" textlink="">
      <xdr:nvSpPr>
        <xdr:cNvPr id="142" name="Oval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2241404" y="3754166"/>
          <a:ext cx="77638" cy="82558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40</xdr:row>
      <xdr:rowOff>61874</xdr:rowOff>
    </xdr:from>
    <xdr:to>
      <xdr:col>15</xdr:col>
      <xdr:colOff>78200</xdr:colOff>
      <xdr:row>40</xdr:row>
      <xdr:rowOff>134307</xdr:rowOff>
    </xdr:to>
    <xdr:sp macro="" textlink="">
      <xdr:nvSpPr>
        <xdr:cNvPr id="143" name="Isosceles Triangle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12816840" y="81085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39</xdr:row>
      <xdr:rowOff>135359</xdr:rowOff>
    </xdr:from>
    <xdr:to>
      <xdr:col>15</xdr:col>
      <xdr:colOff>230039</xdr:colOff>
      <xdr:row>40</xdr:row>
      <xdr:rowOff>33190</xdr:rowOff>
    </xdr:to>
    <xdr:sp macro="" textlink="">
      <xdr:nvSpPr>
        <xdr:cNvPr id="145" name="Oval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12969241" y="79991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43</xdr:row>
      <xdr:rowOff>31394</xdr:rowOff>
    </xdr:from>
    <xdr:to>
      <xdr:col>15</xdr:col>
      <xdr:colOff>230600</xdr:colOff>
      <xdr:row>43</xdr:row>
      <xdr:rowOff>103827</xdr:rowOff>
    </xdr:to>
    <xdr:sp macro="" textlink="">
      <xdr:nvSpPr>
        <xdr:cNvPr id="146" name="Isosceles Triangle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12969240" y="82609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160890</xdr:colOff>
      <xdr:row>38</xdr:row>
      <xdr:rowOff>30480</xdr:rowOff>
    </xdr:from>
    <xdr:to>
      <xdr:col>15</xdr:col>
      <xdr:colOff>233208</xdr:colOff>
      <xdr:row>38</xdr:row>
      <xdr:rowOff>110410</xdr:rowOff>
    </xdr:to>
    <xdr:sp macro="" textlink="">
      <xdr:nvSpPr>
        <xdr:cNvPr id="147" name="Rectangle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12977730" y="7711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44</xdr:row>
      <xdr:rowOff>914</xdr:rowOff>
    </xdr:from>
    <xdr:to>
      <xdr:col>15</xdr:col>
      <xdr:colOff>383000</xdr:colOff>
      <xdr:row>44</xdr:row>
      <xdr:rowOff>73347</xdr:rowOff>
    </xdr:to>
    <xdr:sp macro="" textlink="">
      <xdr:nvSpPr>
        <xdr:cNvPr id="149" name="Isosceles Triangle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13121640" y="84133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313290</xdr:colOff>
      <xdr:row>39</xdr:row>
      <xdr:rowOff>0</xdr:rowOff>
    </xdr:from>
    <xdr:to>
      <xdr:col>15</xdr:col>
      <xdr:colOff>385608</xdr:colOff>
      <xdr:row>39</xdr:row>
      <xdr:rowOff>79930</xdr:rowOff>
    </xdr:to>
    <xdr:sp macro="" textlink="">
      <xdr:nvSpPr>
        <xdr:cNvPr id="150" name="Rectangle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13130130" y="7863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30</xdr:row>
      <xdr:rowOff>54254</xdr:rowOff>
    </xdr:from>
    <xdr:to>
      <xdr:col>3</xdr:col>
      <xdr:colOff>813176</xdr:colOff>
      <xdr:row>30</xdr:row>
      <xdr:rowOff>126687</xdr:rowOff>
    </xdr:to>
    <xdr:sp macro="" textlink="">
      <xdr:nvSpPr>
        <xdr:cNvPr id="152" name="Isosceles Triangle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2248816" y="13344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31</xdr:row>
      <xdr:rowOff>61874</xdr:rowOff>
    </xdr:from>
    <xdr:to>
      <xdr:col>3</xdr:col>
      <xdr:colOff>813796</xdr:colOff>
      <xdr:row>31</xdr:row>
      <xdr:rowOff>134307</xdr:rowOff>
    </xdr:to>
    <xdr:sp macro="" textlink="">
      <xdr:nvSpPr>
        <xdr:cNvPr id="154" name="Isosceles Triangle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2241123" y="153969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43</xdr:row>
      <xdr:rowOff>246575</xdr:rowOff>
    </xdr:from>
    <xdr:to>
      <xdr:col>3</xdr:col>
      <xdr:colOff>810855</xdr:colOff>
      <xdr:row>43</xdr:row>
      <xdr:rowOff>326505</xdr:rowOff>
    </xdr:to>
    <xdr:sp macro="" textlink="">
      <xdr:nvSpPr>
        <xdr:cNvPr id="155" name="Rectangle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2244064" y="394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32</xdr:row>
      <xdr:rowOff>60702</xdr:rowOff>
    </xdr:from>
    <xdr:to>
      <xdr:col>3</xdr:col>
      <xdr:colOff>813796</xdr:colOff>
      <xdr:row>32</xdr:row>
      <xdr:rowOff>133135</xdr:rowOff>
    </xdr:to>
    <xdr:sp macro="" textlink="">
      <xdr:nvSpPr>
        <xdr:cNvPr id="156" name="Isosceles Triangle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2241123" y="17232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39</xdr:row>
      <xdr:rowOff>121920</xdr:rowOff>
    </xdr:from>
    <xdr:to>
      <xdr:col>11</xdr:col>
      <xdr:colOff>385608</xdr:colOff>
      <xdr:row>40</xdr:row>
      <xdr:rowOff>18970</xdr:rowOff>
    </xdr:to>
    <xdr:sp macro="" textlink="">
      <xdr:nvSpPr>
        <xdr:cNvPr id="157" name="Rectangle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10691730" y="7985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44</xdr:row>
      <xdr:rowOff>13439</xdr:rowOff>
    </xdr:from>
    <xdr:to>
      <xdr:col>11</xdr:col>
      <xdr:colOff>534839</xdr:colOff>
      <xdr:row>44</xdr:row>
      <xdr:rowOff>94150</xdr:rowOff>
    </xdr:to>
    <xdr:sp macro="" textlink="">
      <xdr:nvSpPr>
        <xdr:cNvPr id="158" name="Oval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10835641" y="8425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43</xdr:row>
      <xdr:rowOff>423949</xdr:rowOff>
    </xdr:from>
    <xdr:to>
      <xdr:col>3</xdr:col>
      <xdr:colOff>810855</xdr:colOff>
      <xdr:row>43</xdr:row>
      <xdr:rowOff>503879</xdr:rowOff>
    </xdr:to>
    <xdr:sp macro="" textlink="">
      <xdr:nvSpPr>
        <xdr:cNvPr id="160" name="Rectangle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2244064" y="411849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44</xdr:row>
      <xdr:rowOff>165839</xdr:rowOff>
    </xdr:from>
    <xdr:to>
      <xdr:col>12</xdr:col>
      <xdr:colOff>77639</xdr:colOff>
      <xdr:row>45</xdr:row>
      <xdr:rowOff>63670</xdr:rowOff>
    </xdr:to>
    <xdr:sp macro="" textlink="">
      <xdr:nvSpPr>
        <xdr:cNvPr id="161" name="Oval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10988041" y="8578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47</xdr:row>
      <xdr:rowOff>56598</xdr:rowOff>
    </xdr:from>
    <xdr:to>
      <xdr:col>3</xdr:col>
      <xdr:colOff>813796</xdr:colOff>
      <xdr:row>47</xdr:row>
      <xdr:rowOff>129031</xdr:rowOff>
    </xdr:to>
    <xdr:sp macro="" textlink="">
      <xdr:nvSpPr>
        <xdr:cNvPr id="162" name="Isosceles Triangle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2241123" y="486874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43</xdr:row>
      <xdr:rowOff>60960</xdr:rowOff>
    </xdr:from>
    <xdr:to>
      <xdr:col>12</xdr:col>
      <xdr:colOff>80808</xdr:colOff>
      <xdr:row>43</xdr:row>
      <xdr:rowOff>140890</xdr:rowOff>
    </xdr:to>
    <xdr:sp macro="" textlink="">
      <xdr:nvSpPr>
        <xdr:cNvPr id="163" name="Rectangle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10996530" y="8290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45</xdr:row>
      <xdr:rowOff>135359</xdr:rowOff>
    </xdr:from>
    <xdr:to>
      <xdr:col>12</xdr:col>
      <xdr:colOff>230039</xdr:colOff>
      <xdr:row>46</xdr:row>
      <xdr:rowOff>33190</xdr:rowOff>
    </xdr:to>
    <xdr:sp macro="" textlink="">
      <xdr:nvSpPr>
        <xdr:cNvPr id="164" name="Oval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11140441" y="8730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46</xdr:row>
      <xdr:rowOff>54254</xdr:rowOff>
    </xdr:from>
    <xdr:to>
      <xdr:col>3</xdr:col>
      <xdr:colOff>813796</xdr:colOff>
      <xdr:row>46</xdr:row>
      <xdr:rowOff>126687</xdr:rowOff>
    </xdr:to>
    <xdr:sp macro="" textlink="">
      <xdr:nvSpPr>
        <xdr:cNvPr id="165" name="Isosceles Triangle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2241123" y="468167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44</xdr:row>
      <xdr:rowOff>30480</xdr:rowOff>
    </xdr:from>
    <xdr:to>
      <xdr:col>12</xdr:col>
      <xdr:colOff>233208</xdr:colOff>
      <xdr:row>44</xdr:row>
      <xdr:rowOff>110410</xdr:rowOff>
    </xdr:to>
    <xdr:sp macro="" textlink="">
      <xdr:nvSpPr>
        <xdr:cNvPr id="166" name="Rectangle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11148930" y="84429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46</xdr:row>
      <xdr:rowOff>104879</xdr:rowOff>
    </xdr:from>
    <xdr:to>
      <xdr:col>12</xdr:col>
      <xdr:colOff>382439</xdr:colOff>
      <xdr:row>47</xdr:row>
      <xdr:rowOff>2710</xdr:rowOff>
    </xdr:to>
    <xdr:sp macro="" textlink="">
      <xdr:nvSpPr>
        <xdr:cNvPr id="167" name="Oval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11292841" y="8883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45</xdr:row>
      <xdr:rowOff>0</xdr:rowOff>
    </xdr:from>
    <xdr:to>
      <xdr:col>12</xdr:col>
      <xdr:colOff>385608</xdr:colOff>
      <xdr:row>45</xdr:row>
      <xdr:rowOff>79930</xdr:rowOff>
    </xdr:to>
    <xdr:sp macro="" textlink="">
      <xdr:nvSpPr>
        <xdr:cNvPr id="169" name="Rectangle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11301330" y="8595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750570</xdr:colOff>
      <xdr:row>64</xdr:row>
      <xdr:rowOff>53082</xdr:rowOff>
    </xdr:from>
    <xdr:to>
      <xdr:col>3</xdr:col>
      <xdr:colOff>828770</xdr:colOff>
      <xdr:row>64</xdr:row>
      <xdr:rowOff>125515</xdr:rowOff>
    </xdr:to>
    <xdr:sp macro="" textlink="">
      <xdr:nvSpPr>
        <xdr:cNvPr id="170" name="Isosceles Triangle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2259330" y="7375902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40</xdr:row>
      <xdr:rowOff>43738</xdr:rowOff>
    </xdr:from>
    <xdr:to>
      <xdr:col>3</xdr:col>
      <xdr:colOff>810855</xdr:colOff>
      <xdr:row>40</xdr:row>
      <xdr:rowOff>123668</xdr:rowOff>
    </xdr:to>
    <xdr:sp macro="" textlink="">
      <xdr:nvSpPr>
        <xdr:cNvPr id="95" name="Rectangl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2244064" y="318410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30</xdr:row>
      <xdr:rowOff>68109</xdr:rowOff>
    </xdr:from>
    <xdr:to>
      <xdr:col>3</xdr:col>
      <xdr:colOff>813796</xdr:colOff>
      <xdr:row>30</xdr:row>
      <xdr:rowOff>140542</xdr:rowOff>
    </xdr:to>
    <xdr:sp macro="" textlink="">
      <xdr:nvSpPr>
        <xdr:cNvPr id="96" name="Isosceles Triangle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2241123" y="136120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31</xdr:row>
      <xdr:rowOff>75729</xdr:rowOff>
    </xdr:from>
    <xdr:to>
      <xdr:col>3</xdr:col>
      <xdr:colOff>813176</xdr:colOff>
      <xdr:row>31</xdr:row>
      <xdr:rowOff>148162</xdr:rowOff>
    </xdr:to>
    <xdr:sp macro="" textlink="">
      <xdr:nvSpPr>
        <xdr:cNvPr id="97" name="Isosceles Triangl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2240503" y="15535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55335</xdr:colOff>
      <xdr:row>10</xdr:row>
      <xdr:rowOff>150222</xdr:rowOff>
    </xdr:from>
    <xdr:ext cx="198137" cy="251482"/>
    <xdr:pic>
      <xdr:nvPicPr>
        <xdr:cNvPr id="114" name="Picture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2755" y="2344782"/>
          <a:ext cx="198137" cy="251482"/>
        </a:xfrm>
        <a:prstGeom prst="rect">
          <a:avLst/>
        </a:prstGeom>
      </xdr:spPr>
    </xdr:pic>
    <xdr:clientData/>
  </xdr:oneCellAnchor>
  <xdr:oneCellAnchor>
    <xdr:from>
      <xdr:col>2</xdr:col>
      <xdr:colOff>251460</xdr:colOff>
      <xdr:row>19</xdr:row>
      <xdr:rowOff>30480</xdr:rowOff>
    </xdr:from>
    <xdr:ext cx="198137" cy="251482"/>
    <xdr:pic>
      <xdr:nvPicPr>
        <xdr:cNvPr id="115" name="Picture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387096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735877</xdr:colOff>
      <xdr:row>9</xdr:row>
      <xdr:rowOff>42303</xdr:rowOff>
    </xdr:from>
    <xdr:to>
      <xdr:col>3</xdr:col>
      <xdr:colOff>813515</xdr:colOff>
      <xdr:row>9</xdr:row>
      <xdr:rowOff>123014</xdr:rowOff>
    </xdr:to>
    <xdr:sp macro="" textlink="">
      <xdr:nvSpPr>
        <xdr:cNvPr id="116" name="Oval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2240827" y="854812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734976</xdr:colOff>
      <xdr:row>6</xdr:row>
      <xdr:rowOff>54254</xdr:rowOff>
    </xdr:from>
    <xdr:to>
      <xdr:col>3</xdr:col>
      <xdr:colOff>813176</xdr:colOff>
      <xdr:row>6</xdr:row>
      <xdr:rowOff>126687</xdr:rowOff>
    </xdr:to>
    <xdr:sp macro="" textlink="">
      <xdr:nvSpPr>
        <xdr:cNvPr id="120" name="Isosceles Triangle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2239926" y="74742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7</xdr:row>
      <xdr:rowOff>61874</xdr:rowOff>
    </xdr:from>
    <xdr:to>
      <xdr:col>3</xdr:col>
      <xdr:colOff>813796</xdr:colOff>
      <xdr:row>7</xdr:row>
      <xdr:rowOff>134307</xdr:rowOff>
    </xdr:to>
    <xdr:sp macro="" textlink="">
      <xdr:nvSpPr>
        <xdr:cNvPr id="121" name="Isosceles Triangle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2240546" y="766282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8</xdr:row>
      <xdr:rowOff>60702</xdr:rowOff>
    </xdr:from>
    <xdr:to>
      <xdr:col>3</xdr:col>
      <xdr:colOff>813796</xdr:colOff>
      <xdr:row>8</xdr:row>
      <xdr:rowOff>133135</xdr:rowOff>
    </xdr:to>
    <xdr:sp macro="" textlink="">
      <xdr:nvSpPr>
        <xdr:cNvPr id="123" name="Isosceles Triangle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2240546" y="78426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15</xdr:row>
      <xdr:rowOff>56598</xdr:rowOff>
    </xdr:from>
    <xdr:to>
      <xdr:col>3</xdr:col>
      <xdr:colOff>813796</xdr:colOff>
      <xdr:row>15</xdr:row>
      <xdr:rowOff>129031</xdr:rowOff>
    </xdr:to>
    <xdr:sp macro="" textlink="">
      <xdr:nvSpPr>
        <xdr:cNvPr id="125" name="Isosceles Triangle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2240546" y="1093414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735596</xdr:colOff>
      <xdr:row>14</xdr:row>
      <xdr:rowOff>54254</xdr:rowOff>
    </xdr:from>
    <xdr:to>
      <xdr:col>3</xdr:col>
      <xdr:colOff>813796</xdr:colOff>
      <xdr:row>14</xdr:row>
      <xdr:rowOff>126687</xdr:rowOff>
    </xdr:to>
    <xdr:sp macro="" textlink="">
      <xdr:nvSpPr>
        <xdr:cNvPr id="126" name="Isosceles Triangle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2240546" y="107508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10</xdr:row>
      <xdr:rowOff>43738</xdr:rowOff>
    </xdr:from>
    <xdr:to>
      <xdr:col>3</xdr:col>
      <xdr:colOff>810855</xdr:colOff>
      <xdr:row>10</xdr:row>
      <xdr:rowOff>123668</xdr:rowOff>
    </xdr:to>
    <xdr:sp macro="" textlink="">
      <xdr:nvSpPr>
        <xdr:cNvPr id="127" name="Rectangle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2243487" y="927346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735877</xdr:colOff>
      <xdr:row>11</xdr:row>
      <xdr:rowOff>59390</xdr:rowOff>
    </xdr:from>
    <xdr:to>
      <xdr:col>3</xdr:col>
      <xdr:colOff>813515</xdr:colOff>
      <xdr:row>11</xdr:row>
      <xdr:rowOff>140101</xdr:rowOff>
    </xdr:to>
    <xdr:sp macro="" textlink="">
      <xdr:nvSpPr>
        <xdr:cNvPr id="100" name="Oval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2244637" y="207107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12</xdr:row>
      <xdr:rowOff>43738</xdr:rowOff>
    </xdr:from>
    <xdr:to>
      <xdr:col>3</xdr:col>
      <xdr:colOff>810855</xdr:colOff>
      <xdr:row>12</xdr:row>
      <xdr:rowOff>123668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2247297" y="223829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738537</xdr:colOff>
      <xdr:row>13</xdr:row>
      <xdr:rowOff>43738</xdr:rowOff>
    </xdr:from>
    <xdr:to>
      <xdr:col>3</xdr:col>
      <xdr:colOff>810855</xdr:colOff>
      <xdr:row>13</xdr:row>
      <xdr:rowOff>123668</xdr:rowOff>
    </xdr:to>
    <xdr:sp macro="" textlink="">
      <xdr:nvSpPr>
        <xdr:cNvPr id="102" name="Rectangle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2247297" y="223829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</xdr:colOff>
      <xdr:row>42</xdr:row>
      <xdr:rowOff>104879</xdr:rowOff>
    </xdr:from>
    <xdr:to>
      <xdr:col>16</xdr:col>
      <xdr:colOff>77639</xdr:colOff>
      <xdr:row>43</xdr:row>
      <xdr:rowOff>2710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13289281" y="1567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742349</xdr:colOff>
      <xdr:row>48</xdr:row>
      <xdr:rowOff>56794</xdr:rowOff>
    </xdr:from>
    <xdr:to>
      <xdr:col>3</xdr:col>
      <xdr:colOff>820549</xdr:colOff>
      <xdr:row>48</xdr:row>
      <xdr:rowOff>129227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2253649" y="26348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47</xdr:row>
      <xdr:rowOff>60960</xdr:rowOff>
    </xdr:from>
    <xdr:to>
      <xdr:col>3</xdr:col>
      <xdr:colOff>817608</xdr:colOff>
      <xdr:row>47</xdr:row>
      <xdr:rowOff>140890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2256590" y="245491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43</xdr:row>
      <xdr:rowOff>74399</xdr:rowOff>
    </xdr:from>
    <xdr:to>
      <xdr:col>16</xdr:col>
      <xdr:colOff>230039</xdr:colOff>
      <xdr:row>43</xdr:row>
      <xdr:rowOff>155110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1344168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44</xdr:row>
      <xdr:rowOff>153314</xdr:rowOff>
    </xdr:from>
    <xdr:to>
      <xdr:col>16</xdr:col>
      <xdr:colOff>230600</xdr:colOff>
      <xdr:row>45</xdr:row>
      <xdr:rowOff>42867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1344168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44</xdr:row>
      <xdr:rowOff>152400</xdr:rowOff>
    </xdr:from>
    <xdr:to>
      <xdr:col>8</xdr:col>
      <xdr:colOff>825028</xdr:colOff>
      <xdr:row>45</xdr:row>
      <xdr:rowOff>49450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7007460" y="1993900"/>
          <a:ext cx="72318" cy="8120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44</xdr:row>
      <xdr:rowOff>43919</xdr:rowOff>
    </xdr:from>
    <xdr:to>
      <xdr:col>16</xdr:col>
      <xdr:colOff>382439</xdr:colOff>
      <xdr:row>44</xdr:row>
      <xdr:rowOff>124630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1359408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45</xdr:row>
      <xdr:rowOff>122834</xdr:rowOff>
    </xdr:from>
    <xdr:to>
      <xdr:col>16</xdr:col>
      <xdr:colOff>383000</xdr:colOff>
      <xdr:row>46</xdr:row>
      <xdr:rowOff>12387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1359408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42</xdr:row>
      <xdr:rowOff>160020</xdr:rowOff>
    </xdr:from>
    <xdr:to>
      <xdr:col>3</xdr:col>
      <xdr:colOff>817608</xdr:colOff>
      <xdr:row>43</xdr:row>
      <xdr:rowOff>57070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2256590" y="1633220"/>
          <a:ext cx="72318" cy="8120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457201</xdr:colOff>
      <xdr:row>45</xdr:row>
      <xdr:rowOff>13439</xdr:rowOff>
    </xdr:from>
    <xdr:to>
      <xdr:col>16</xdr:col>
      <xdr:colOff>534839</xdr:colOff>
      <xdr:row>45</xdr:row>
      <xdr:rowOff>94150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1374648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457200</xdr:colOff>
      <xdr:row>46</xdr:row>
      <xdr:rowOff>92354</xdr:rowOff>
    </xdr:from>
    <xdr:to>
      <xdr:col>16</xdr:col>
      <xdr:colOff>535400</xdr:colOff>
      <xdr:row>46</xdr:row>
      <xdr:rowOff>164787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1374648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44</xdr:row>
      <xdr:rowOff>63500</xdr:rowOff>
    </xdr:from>
    <xdr:to>
      <xdr:col>3</xdr:col>
      <xdr:colOff>817608</xdr:colOff>
      <xdr:row>44</xdr:row>
      <xdr:rowOff>143430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2256590" y="1905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</xdr:colOff>
      <xdr:row>45</xdr:row>
      <xdr:rowOff>165839</xdr:rowOff>
    </xdr:from>
    <xdr:to>
      <xdr:col>17</xdr:col>
      <xdr:colOff>77639</xdr:colOff>
      <xdr:row>46</xdr:row>
      <xdr:rowOff>63670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/>
      </xdr:nvSpPr>
      <xdr:spPr>
        <a:xfrm>
          <a:off x="1389888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0</xdr:colOff>
      <xdr:row>47</xdr:row>
      <xdr:rowOff>61874</xdr:rowOff>
    </xdr:from>
    <xdr:to>
      <xdr:col>17</xdr:col>
      <xdr:colOff>78200</xdr:colOff>
      <xdr:row>47</xdr:row>
      <xdr:rowOff>134307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/>
      </xdr:nvSpPr>
      <xdr:spPr>
        <a:xfrm>
          <a:off x="1389888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45</xdr:row>
      <xdr:rowOff>60960</xdr:rowOff>
    </xdr:from>
    <xdr:to>
      <xdr:col>3</xdr:col>
      <xdr:colOff>817608</xdr:colOff>
      <xdr:row>45</xdr:row>
      <xdr:rowOff>140890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2256590" y="208661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152401</xdr:colOff>
      <xdr:row>46</xdr:row>
      <xdr:rowOff>135359</xdr:rowOff>
    </xdr:from>
    <xdr:to>
      <xdr:col>17</xdr:col>
      <xdr:colOff>230039</xdr:colOff>
      <xdr:row>47</xdr:row>
      <xdr:rowOff>33190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1405128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152400</xdr:colOff>
      <xdr:row>48</xdr:row>
      <xdr:rowOff>31394</xdr:rowOff>
    </xdr:from>
    <xdr:to>
      <xdr:col>17</xdr:col>
      <xdr:colOff>230600</xdr:colOff>
      <xdr:row>48</xdr:row>
      <xdr:rowOff>103827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1405128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43</xdr:row>
      <xdr:rowOff>64770</xdr:rowOff>
    </xdr:from>
    <xdr:to>
      <xdr:col>8</xdr:col>
      <xdr:colOff>825028</xdr:colOff>
      <xdr:row>43</xdr:row>
      <xdr:rowOff>144700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7007460" y="1722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304801</xdr:colOff>
      <xdr:row>47</xdr:row>
      <xdr:rowOff>104879</xdr:rowOff>
    </xdr:from>
    <xdr:to>
      <xdr:col>17</xdr:col>
      <xdr:colOff>382439</xdr:colOff>
      <xdr:row>48</xdr:row>
      <xdr:rowOff>2710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1420368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17</xdr:col>
      <xdr:colOff>304800</xdr:colOff>
      <xdr:row>49</xdr:row>
      <xdr:rowOff>914</xdr:rowOff>
    </xdr:from>
    <xdr:to>
      <xdr:col>17</xdr:col>
      <xdr:colOff>383000</xdr:colOff>
      <xdr:row>50</xdr:row>
      <xdr:rowOff>73347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/>
      </xdr:nvSpPr>
      <xdr:spPr>
        <a:xfrm>
          <a:off x="1420368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42</xdr:row>
      <xdr:rowOff>58420</xdr:rowOff>
    </xdr:from>
    <xdr:to>
      <xdr:col>8</xdr:col>
      <xdr:colOff>825028</xdr:colOff>
      <xdr:row>42</xdr:row>
      <xdr:rowOff>138350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7007460" y="15316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742349</xdr:colOff>
      <xdr:row>13</xdr:row>
      <xdr:rowOff>56794</xdr:rowOff>
    </xdr:from>
    <xdr:to>
      <xdr:col>3</xdr:col>
      <xdr:colOff>820549</xdr:colOff>
      <xdr:row>13</xdr:row>
      <xdr:rowOff>129227</xdr:rowOff>
    </xdr:to>
    <xdr:sp macro="" textlink="">
      <xdr:nvSpPr>
        <xdr:cNvPr id="23" name="Isosceles Triangle 22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2251109" y="9017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10</xdr:row>
      <xdr:rowOff>152400</xdr:rowOff>
    </xdr:from>
    <xdr:to>
      <xdr:col>8</xdr:col>
      <xdr:colOff>825028</xdr:colOff>
      <xdr:row>11</xdr:row>
      <xdr:rowOff>49450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/>
      </xdr:nvSpPr>
      <xdr:spPr>
        <a:xfrm>
          <a:off x="7001110" y="838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8</xdr:row>
      <xdr:rowOff>160020</xdr:rowOff>
    </xdr:from>
    <xdr:to>
      <xdr:col>3</xdr:col>
      <xdr:colOff>817608</xdr:colOff>
      <xdr:row>9</xdr:row>
      <xdr:rowOff>57070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/>
      </xdr:nvSpPr>
      <xdr:spPr>
        <a:xfrm>
          <a:off x="2254050" y="80238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10</xdr:row>
      <xdr:rowOff>63500</xdr:rowOff>
    </xdr:from>
    <xdr:to>
      <xdr:col>3</xdr:col>
      <xdr:colOff>817608</xdr:colOff>
      <xdr:row>10</xdr:row>
      <xdr:rowOff>143430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2254050" y="82931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745290</xdr:colOff>
      <xdr:row>11</xdr:row>
      <xdr:rowOff>60960</xdr:rowOff>
    </xdr:from>
    <xdr:to>
      <xdr:col>3</xdr:col>
      <xdr:colOff>817608</xdr:colOff>
      <xdr:row>11</xdr:row>
      <xdr:rowOff>140890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/>
      </xdr:nvSpPr>
      <xdr:spPr>
        <a:xfrm>
          <a:off x="2254050" y="8473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9</xdr:row>
      <xdr:rowOff>64770</xdr:rowOff>
    </xdr:from>
    <xdr:to>
      <xdr:col>8</xdr:col>
      <xdr:colOff>825028</xdr:colOff>
      <xdr:row>9</xdr:row>
      <xdr:rowOff>144700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/>
      </xdr:nvSpPr>
      <xdr:spPr>
        <a:xfrm>
          <a:off x="7001110" y="811149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752710</xdr:colOff>
      <xdr:row>8</xdr:row>
      <xdr:rowOff>58420</xdr:rowOff>
    </xdr:from>
    <xdr:to>
      <xdr:col>8</xdr:col>
      <xdr:colOff>825028</xdr:colOff>
      <xdr:row>8</xdr:row>
      <xdr:rowOff>138350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/>
      </xdr:nvSpPr>
      <xdr:spPr>
        <a:xfrm>
          <a:off x="7001110" y="79222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40</xdr:row>
      <xdr:rowOff>93177</xdr:rowOff>
    </xdr:from>
    <xdr:to>
      <xdr:col>3</xdr:col>
      <xdr:colOff>792014</xdr:colOff>
      <xdr:row>40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2238376" y="80865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49</xdr:row>
      <xdr:rowOff>46090</xdr:rowOff>
    </xdr:from>
    <xdr:to>
      <xdr:col>3</xdr:col>
      <xdr:colOff>789116</xdr:colOff>
      <xdr:row>49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2234916" y="1047787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45</xdr:row>
      <xdr:rowOff>158462</xdr:rowOff>
    </xdr:from>
    <xdr:to>
      <xdr:col>3</xdr:col>
      <xdr:colOff>786175</xdr:colOff>
      <xdr:row>45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2237857" y="949296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39</xdr:row>
      <xdr:rowOff>51533</xdr:rowOff>
    </xdr:from>
    <xdr:to>
      <xdr:col>3</xdr:col>
      <xdr:colOff>792575</xdr:colOff>
      <xdr:row>39</xdr:row>
      <xdr:rowOff>119884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2238375" y="78620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44</xdr:row>
      <xdr:rowOff>133350</xdr:rowOff>
    </xdr:from>
    <xdr:to>
      <xdr:col>3</xdr:col>
      <xdr:colOff>786175</xdr:colOff>
      <xdr:row>44</xdr:row>
      <xdr:rowOff>209198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2237857" y="910209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44</xdr:row>
      <xdr:rowOff>140432</xdr:rowOff>
    </xdr:from>
    <xdr:to>
      <xdr:col>8</xdr:col>
      <xdr:colOff>796196</xdr:colOff>
      <xdr:row>44</xdr:row>
      <xdr:rowOff>221143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5877298" y="910917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61</xdr:row>
      <xdr:rowOff>114126</xdr:rowOff>
    </xdr:from>
    <xdr:to>
      <xdr:col>18</xdr:col>
      <xdr:colOff>383000</xdr:colOff>
      <xdr:row>62</xdr:row>
      <xdr:rowOff>1501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20680680" y="1255758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45</xdr:row>
      <xdr:rowOff>148318</xdr:rowOff>
    </xdr:from>
    <xdr:to>
      <xdr:col>8</xdr:col>
      <xdr:colOff>793536</xdr:colOff>
      <xdr:row>45</xdr:row>
      <xdr:rowOff>224166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5879958" y="94828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62</xdr:row>
      <xdr:rowOff>81468</xdr:rowOff>
    </xdr:from>
    <xdr:to>
      <xdr:col>18</xdr:col>
      <xdr:colOff>535400</xdr:colOff>
      <xdr:row>62</xdr:row>
      <xdr:rowOff>153901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20833080" y="1270780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46</xdr:row>
      <xdr:rowOff>134711</xdr:rowOff>
    </xdr:from>
    <xdr:to>
      <xdr:col>8</xdr:col>
      <xdr:colOff>793536</xdr:colOff>
      <xdr:row>46</xdr:row>
      <xdr:rowOff>214641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5879958" y="983497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61</xdr:row>
      <xdr:rowOff>157131</xdr:rowOff>
    </xdr:from>
    <xdr:to>
      <xdr:col>19</xdr:col>
      <xdr:colOff>77639</xdr:colOff>
      <xdr:row>62</xdr:row>
      <xdr:rowOff>52784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/>
      </xdr:nvSpPr>
      <xdr:spPr>
        <a:xfrm>
          <a:off x="20985481" y="1260059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63</xdr:row>
      <xdr:rowOff>48811</xdr:rowOff>
    </xdr:from>
    <xdr:to>
      <xdr:col>19</xdr:col>
      <xdr:colOff>78200</xdr:colOff>
      <xdr:row>63</xdr:row>
      <xdr:rowOff>121244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/>
      </xdr:nvSpPr>
      <xdr:spPr>
        <a:xfrm>
          <a:off x="20985480" y="1285803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62</xdr:row>
      <xdr:rowOff>124473</xdr:rowOff>
    </xdr:from>
    <xdr:to>
      <xdr:col>19</xdr:col>
      <xdr:colOff>230039</xdr:colOff>
      <xdr:row>63</xdr:row>
      <xdr:rowOff>20127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21137881" y="1275081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64</xdr:row>
      <xdr:rowOff>16154</xdr:rowOff>
    </xdr:from>
    <xdr:to>
      <xdr:col>19</xdr:col>
      <xdr:colOff>230600</xdr:colOff>
      <xdr:row>64</xdr:row>
      <xdr:rowOff>88587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/>
      </xdr:nvSpPr>
      <xdr:spPr>
        <a:xfrm>
          <a:off x="21137880" y="130082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63</xdr:row>
      <xdr:rowOff>91816</xdr:rowOff>
    </xdr:from>
    <xdr:to>
      <xdr:col>19</xdr:col>
      <xdr:colOff>382439</xdr:colOff>
      <xdr:row>63</xdr:row>
      <xdr:rowOff>172527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/>
      </xdr:nvSpPr>
      <xdr:spPr>
        <a:xfrm>
          <a:off x="21290281" y="1290103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64</xdr:row>
      <xdr:rowOff>168554</xdr:rowOff>
    </xdr:from>
    <xdr:to>
      <xdr:col>19</xdr:col>
      <xdr:colOff>383000</xdr:colOff>
      <xdr:row>65</xdr:row>
      <xdr:rowOff>55930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/>
      </xdr:nvSpPr>
      <xdr:spPr>
        <a:xfrm>
          <a:off x="21290280" y="1316065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</xdr:colOff>
      <xdr:row>57</xdr:row>
      <xdr:rowOff>102702</xdr:rowOff>
    </xdr:from>
    <xdr:to>
      <xdr:col>20</xdr:col>
      <xdr:colOff>77639</xdr:colOff>
      <xdr:row>57</xdr:row>
      <xdr:rowOff>183413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/>
      </xdr:nvSpPr>
      <xdr:spPr>
        <a:xfrm>
          <a:off x="21595081" y="1181464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58</xdr:row>
      <xdr:rowOff>179440</xdr:rowOff>
    </xdr:from>
    <xdr:to>
      <xdr:col>20</xdr:col>
      <xdr:colOff>78200</xdr:colOff>
      <xdr:row>59</xdr:row>
      <xdr:rowOff>66816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/>
      </xdr:nvSpPr>
      <xdr:spPr>
        <a:xfrm>
          <a:off x="21595080" y="1207426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152401</xdr:colOff>
      <xdr:row>58</xdr:row>
      <xdr:rowOff>70045</xdr:rowOff>
    </xdr:from>
    <xdr:to>
      <xdr:col>20</xdr:col>
      <xdr:colOff>230039</xdr:colOff>
      <xdr:row>58</xdr:row>
      <xdr:rowOff>150756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SpPr/>
      </xdr:nvSpPr>
      <xdr:spPr>
        <a:xfrm>
          <a:off x="21747481" y="1196486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59</xdr:row>
      <xdr:rowOff>146783</xdr:rowOff>
    </xdr:from>
    <xdr:to>
      <xdr:col>20</xdr:col>
      <xdr:colOff>230600</xdr:colOff>
      <xdr:row>60</xdr:row>
      <xdr:rowOff>34159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/>
      </xdr:nvSpPr>
      <xdr:spPr>
        <a:xfrm>
          <a:off x="21747480" y="1222448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59</xdr:row>
      <xdr:rowOff>37388</xdr:rowOff>
    </xdr:from>
    <xdr:to>
      <xdr:col>20</xdr:col>
      <xdr:colOff>382439</xdr:colOff>
      <xdr:row>59</xdr:row>
      <xdr:rowOff>118099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SpPr/>
      </xdr:nvSpPr>
      <xdr:spPr>
        <a:xfrm>
          <a:off x="21899881" y="1211508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60</xdr:row>
      <xdr:rowOff>114126</xdr:rowOff>
    </xdr:from>
    <xdr:to>
      <xdr:col>20</xdr:col>
      <xdr:colOff>383000</xdr:colOff>
      <xdr:row>61</xdr:row>
      <xdr:rowOff>1502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/>
      </xdr:nvSpPr>
      <xdr:spPr>
        <a:xfrm>
          <a:off x="21899880" y="1237470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457201</xdr:colOff>
      <xdr:row>60</xdr:row>
      <xdr:rowOff>4731</xdr:rowOff>
    </xdr:from>
    <xdr:to>
      <xdr:col>20</xdr:col>
      <xdr:colOff>534839</xdr:colOff>
      <xdr:row>60</xdr:row>
      <xdr:rowOff>85442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SpPr/>
      </xdr:nvSpPr>
      <xdr:spPr>
        <a:xfrm>
          <a:off x="22052281" y="1226531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457200</xdr:colOff>
      <xdr:row>61</xdr:row>
      <xdr:rowOff>81469</xdr:rowOff>
    </xdr:from>
    <xdr:to>
      <xdr:col>20</xdr:col>
      <xdr:colOff>535400</xdr:colOff>
      <xdr:row>61</xdr:row>
      <xdr:rowOff>153902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/>
      </xdr:nvSpPr>
      <xdr:spPr>
        <a:xfrm>
          <a:off x="22052280" y="125249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</xdr:colOff>
      <xdr:row>60</xdr:row>
      <xdr:rowOff>157131</xdr:rowOff>
    </xdr:from>
    <xdr:to>
      <xdr:col>21</xdr:col>
      <xdr:colOff>77639</xdr:colOff>
      <xdr:row>61</xdr:row>
      <xdr:rowOff>52785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SpPr/>
      </xdr:nvSpPr>
      <xdr:spPr>
        <a:xfrm>
          <a:off x="22204681" y="1241771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0</xdr:colOff>
      <xdr:row>62</xdr:row>
      <xdr:rowOff>48811</xdr:rowOff>
    </xdr:from>
    <xdr:to>
      <xdr:col>21</xdr:col>
      <xdr:colOff>78200</xdr:colOff>
      <xdr:row>62</xdr:row>
      <xdr:rowOff>121244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/>
      </xdr:nvSpPr>
      <xdr:spPr>
        <a:xfrm>
          <a:off x="22204680" y="12675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8490</xdr:colOff>
      <xdr:row>59</xdr:row>
      <xdr:rowOff>54429</xdr:rowOff>
    </xdr:from>
    <xdr:to>
      <xdr:col>21</xdr:col>
      <xdr:colOff>80808</xdr:colOff>
      <xdr:row>59</xdr:row>
      <xdr:rowOff>134359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SpPr/>
      </xdr:nvSpPr>
      <xdr:spPr>
        <a:xfrm>
          <a:off x="22213170" y="121321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61</xdr:row>
      <xdr:rowOff>124474</xdr:rowOff>
    </xdr:from>
    <xdr:to>
      <xdr:col>21</xdr:col>
      <xdr:colOff>230039</xdr:colOff>
      <xdr:row>62</xdr:row>
      <xdr:rowOff>20127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SpPr/>
      </xdr:nvSpPr>
      <xdr:spPr>
        <a:xfrm>
          <a:off x="22357081" y="1256793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63</xdr:row>
      <xdr:rowOff>16154</xdr:rowOff>
    </xdr:from>
    <xdr:to>
      <xdr:col>21</xdr:col>
      <xdr:colOff>230600</xdr:colOff>
      <xdr:row>63</xdr:row>
      <xdr:rowOff>88587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/>
      </xdr:nvSpPr>
      <xdr:spPr>
        <a:xfrm>
          <a:off x="22357080" y="128253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160890</xdr:colOff>
      <xdr:row>60</xdr:row>
      <xdr:rowOff>21772</xdr:rowOff>
    </xdr:from>
    <xdr:to>
      <xdr:col>21</xdr:col>
      <xdr:colOff>233208</xdr:colOff>
      <xdr:row>60</xdr:row>
      <xdr:rowOff>101702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SpPr/>
      </xdr:nvSpPr>
      <xdr:spPr>
        <a:xfrm>
          <a:off x="22365570" y="1228235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62</xdr:row>
      <xdr:rowOff>91816</xdr:rowOff>
    </xdr:from>
    <xdr:to>
      <xdr:col>21</xdr:col>
      <xdr:colOff>382439</xdr:colOff>
      <xdr:row>62</xdr:row>
      <xdr:rowOff>172527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SpPr/>
      </xdr:nvSpPr>
      <xdr:spPr>
        <a:xfrm>
          <a:off x="22509481" y="127181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63</xdr:row>
      <xdr:rowOff>168554</xdr:rowOff>
    </xdr:from>
    <xdr:to>
      <xdr:col>21</xdr:col>
      <xdr:colOff>383000</xdr:colOff>
      <xdr:row>64</xdr:row>
      <xdr:rowOff>55930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SpPr/>
      </xdr:nvSpPr>
      <xdr:spPr>
        <a:xfrm>
          <a:off x="22509480" y="129777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313290</xdr:colOff>
      <xdr:row>60</xdr:row>
      <xdr:rowOff>174172</xdr:rowOff>
    </xdr:from>
    <xdr:to>
      <xdr:col>21</xdr:col>
      <xdr:colOff>385608</xdr:colOff>
      <xdr:row>61</xdr:row>
      <xdr:rowOff>69045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SpPr/>
      </xdr:nvSpPr>
      <xdr:spPr>
        <a:xfrm>
          <a:off x="22517970" y="1243475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706972</xdr:colOff>
      <xdr:row>13</xdr:row>
      <xdr:rowOff>46090</xdr:rowOff>
    </xdr:from>
    <xdr:to>
      <xdr:col>3</xdr:col>
      <xdr:colOff>785172</xdr:colOff>
      <xdr:row>13</xdr:row>
      <xdr:rowOff>114441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SpPr/>
      </xdr:nvSpPr>
      <xdr:spPr>
        <a:xfrm>
          <a:off x="2230972" y="277024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709913</xdr:colOff>
      <xdr:row>10</xdr:row>
      <xdr:rowOff>313508</xdr:rowOff>
    </xdr:from>
    <xdr:to>
      <xdr:col>3</xdr:col>
      <xdr:colOff>782231</xdr:colOff>
      <xdr:row>11</xdr:row>
      <xdr:rowOff>37838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SpPr/>
      </xdr:nvSpPr>
      <xdr:spPr>
        <a:xfrm>
          <a:off x="2233913" y="2142308"/>
          <a:ext cx="72318" cy="8151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706972</xdr:colOff>
      <xdr:row>7</xdr:row>
      <xdr:rowOff>51533</xdr:rowOff>
    </xdr:from>
    <xdr:to>
      <xdr:col>3</xdr:col>
      <xdr:colOff>785172</xdr:colOff>
      <xdr:row>7</xdr:row>
      <xdr:rowOff>119884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SpPr/>
      </xdr:nvSpPr>
      <xdr:spPr>
        <a:xfrm>
          <a:off x="2230972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10</xdr:row>
      <xdr:rowOff>148318</xdr:rowOff>
    </xdr:from>
    <xdr:to>
      <xdr:col>8</xdr:col>
      <xdr:colOff>793536</xdr:colOff>
      <xdr:row>10</xdr:row>
      <xdr:rowOff>224166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800-000033000000}"/>
            </a:ext>
          </a:extLst>
        </xdr:cNvPr>
        <xdr:cNvSpPr/>
      </xdr:nvSpPr>
      <xdr:spPr>
        <a:xfrm>
          <a:off x="5879958" y="24724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11</xdr:row>
      <xdr:rowOff>134711</xdr:rowOff>
    </xdr:from>
    <xdr:to>
      <xdr:col>8</xdr:col>
      <xdr:colOff>793536</xdr:colOff>
      <xdr:row>11</xdr:row>
      <xdr:rowOff>214641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800-000035000000}"/>
            </a:ext>
          </a:extLst>
        </xdr:cNvPr>
        <xdr:cNvSpPr/>
      </xdr:nvSpPr>
      <xdr:spPr>
        <a:xfrm>
          <a:off x="5879958" y="282457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718558</xdr:colOff>
      <xdr:row>44</xdr:row>
      <xdr:rowOff>140432</xdr:rowOff>
    </xdr:from>
    <xdr:to>
      <xdr:col>13</xdr:col>
      <xdr:colOff>796196</xdr:colOff>
      <xdr:row>44</xdr:row>
      <xdr:rowOff>221143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00000000-0008-0000-0800-000042000000}"/>
            </a:ext>
          </a:extLst>
        </xdr:cNvPr>
        <xdr:cNvSpPr/>
      </xdr:nvSpPr>
      <xdr:spPr>
        <a:xfrm>
          <a:off x="5874758" y="872563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45</xdr:row>
      <xdr:rowOff>148318</xdr:rowOff>
    </xdr:from>
    <xdr:to>
      <xdr:col>13</xdr:col>
      <xdr:colOff>793536</xdr:colOff>
      <xdr:row>45</xdr:row>
      <xdr:rowOff>224166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800-000043000000}"/>
            </a:ext>
          </a:extLst>
        </xdr:cNvPr>
        <xdr:cNvSpPr/>
      </xdr:nvSpPr>
      <xdr:spPr>
        <a:xfrm>
          <a:off x="5877418" y="891978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46</xdr:row>
      <xdr:rowOff>134711</xdr:rowOff>
    </xdr:from>
    <xdr:to>
      <xdr:col>13</xdr:col>
      <xdr:colOff>793536</xdr:colOff>
      <xdr:row>46</xdr:row>
      <xdr:rowOff>214641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800-000044000000}"/>
            </a:ext>
          </a:extLst>
        </xdr:cNvPr>
        <xdr:cNvSpPr/>
      </xdr:nvSpPr>
      <xdr:spPr>
        <a:xfrm>
          <a:off x="5877418" y="927024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10</xdr:row>
      <xdr:rowOff>148318</xdr:rowOff>
    </xdr:from>
    <xdr:to>
      <xdr:col>13</xdr:col>
      <xdr:colOff>793536</xdr:colOff>
      <xdr:row>10</xdr:row>
      <xdr:rowOff>224166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00000000-0008-0000-0800-000045000000}"/>
            </a:ext>
          </a:extLst>
        </xdr:cNvPr>
        <xdr:cNvSpPr/>
      </xdr:nvSpPr>
      <xdr:spPr>
        <a:xfrm>
          <a:off x="9512793" y="197711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11</xdr:row>
      <xdr:rowOff>134711</xdr:rowOff>
    </xdr:from>
    <xdr:to>
      <xdr:col>13</xdr:col>
      <xdr:colOff>793536</xdr:colOff>
      <xdr:row>11</xdr:row>
      <xdr:rowOff>214641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800-000046000000}"/>
            </a:ext>
          </a:extLst>
        </xdr:cNvPr>
        <xdr:cNvSpPr/>
      </xdr:nvSpPr>
      <xdr:spPr>
        <a:xfrm>
          <a:off x="9512793" y="232069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</xdr:col>
      <xdr:colOff>142875</xdr:colOff>
      <xdr:row>3</xdr:row>
      <xdr:rowOff>85725</xdr:rowOff>
    </xdr:from>
    <xdr:to>
      <xdr:col>12</xdr:col>
      <xdr:colOff>314325</xdr:colOff>
      <xdr:row>24</xdr:row>
      <xdr:rowOff>28575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96BDB07D-357D-BBEF-57DC-BD40E2A461F2}"/>
            </a:ext>
          </a:extLst>
        </xdr:cNvPr>
        <xdr:cNvCxnSpPr/>
      </xdr:nvCxnSpPr>
      <xdr:spPr>
        <a:xfrm flipV="1">
          <a:off x="1209675" y="628650"/>
          <a:ext cx="7429500" cy="3943350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36</xdr:row>
      <xdr:rowOff>93177</xdr:rowOff>
    </xdr:from>
    <xdr:to>
      <xdr:col>3</xdr:col>
      <xdr:colOff>792014</xdr:colOff>
      <xdr:row>36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238376" y="70578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45</xdr:row>
      <xdr:rowOff>46090</xdr:rowOff>
    </xdr:from>
    <xdr:to>
      <xdr:col>3</xdr:col>
      <xdr:colOff>789116</xdr:colOff>
      <xdr:row>45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2234916" y="92662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41</xdr:row>
      <xdr:rowOff>158462</xdr:rowOff>
    </xdr:from>
    <xdr:to>
      <xdr:col>3</xdr:col>
      <xdr:colOff>786175</xdr:colOff>
      <xdr:row>41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2237857" y="82813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35</xdr:row>
      <xdr:rowOff>51533</xdr:rowOff>
    </xdr:from>
    <xdr:to>
      <xdr:col>3</xdr:col>
      <xdr:colOff>792575</xdr:colOff>
      <xdr:row>35</xdr:row>
      <xdr:rowOff>119884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2238375" y="68333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40</xdr:row>
      <xdr:rowOff>133350</xdr:rowOff>
    </xdr:from>
    <xdr:to>
      <xdr:col>3</xdr:col>
      <xdr:colOff>786175</xdr:colOff>
      <xdr:row>40</xdr:row>
      <xdr:rowOff>209198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2237857" y="8073390"/>
          <a:ext cx="72318" cy="5298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40</xdr:row>
      <xdr:rowOff>140432</xdr:rowOff>
    </xdr:from>
    <xdr:to>
      <xdr:col>8</xdr:col>
      <xdr:colOff>796196</xdr:colOff>
      <xdr:row>40</xdr:row>
      <xdr:rowOff>221143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5877298" y="80804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57</xdr:row>
      <xdr:rowOff>114126</xdr:rowOff>
    </xdr:from>
    <xdr:to>
      <xdr:col>13</xdr:col>
      <xdr:colOff>383000</xdr:colOff>
      <xdr:row>58</xdr:row>
      <xdr:rowOff>1501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9784080" y="1134600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41</xdr:row>
      <xdr:rowOff>148318</xdr:rowOff>
    </xdr:from>
    <xdr:to>
      <xdr:col>8</xdr:col>
      <xdr:colOff>793536</xdr:colOff>
      <xdr:row>41</xdr:row>
      <xdr:rowOff>224166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5879958" y="82712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457200</xdr:colOff>
      <xdr:row>58</xdr:row>
      <xdr:rowOff>81468</xdr:rowOff>
    </xdr:from>
    <xdr:to>
      <xdr:col>13</xdr:col>
      <xdr:colOff>535400</xdr:colOff>
      <xdr:row>58</xdr:row>
      <xdr:rowOff>153901</xdr:rowOff>
    </xdr:to>
    <xdr:sp macro="" textlink="">
      <xdr:nvSpPr>
        <xdr:cNvPr id="10" name="Isosceles Triangle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9936480" y="1149622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42</xdr:row>
      <xdr:rowOff>134711</xdr:rowOff>
    </xdr:from>
    <xdr:to>
      <xdr:col>8</xdr:col>
      <xdr:colOff>793536</xdr:colOff>
      <xdr:row>42</xdr:row>
      <xdr:rowOff>214641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5879958" y="86233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</xdr:colOff>
      <xdr:row>57</xdr:row>
      <xdr:rowOff>157131</xdr:rowOff>
    </xdr:from>
    <xdr:to>
      <xdr:col>14</xdr:col>
      <xdr:colOff>77639</xdr:colOff>
      <xdr:row>58</xdr:row>
      <xdr:rowOff>52784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10088881" y="1138901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0</xdr:colOff>
      <xdr:row>59</xdr:row>
      <xdr:rowOff>48811</xdr:rowOff>
    </xdr:from>
    <xdr:to>
      <xdr:col>14</xdr:col>
      <xdr:colOff>78200</xdr:colOff>
      <xdr:row>59</xdr:row>
      <xdr:rowOff>121244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10088880" y="116464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152401</xdr:colOff>
      <xdr:row>58</xdr:row>
      <xdr:rowOff>124473</xdr:rowOff>
    </xdr:from>
    <xdr:to>
      <xdr:col>14</xdr:col>
      <xdr:colOff>230039</xdr:colOff>
      <xdr:row>59</xdr:row>
      <xdr:rowOff>20127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10241281" y="1153923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152400</xdr:colOff>
      <xdr:row>60</xdr:row>
      <xdr:rowOff>16154</xdr:rowOff>
    </xdr:from>
    <xdr:to>
      <xdr:col>14</xdr:col>
      <xdr:colOff>230600</xdr:colOff>
      <xdr:row>60</xdr:row>
      <xdr:rowOff>88587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10241280" y="117966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304801</xdr:colOff>
      <xdr:row>59</xdr:row>
      <xdr:rowOff>91816</xdr:rowOff>
    </xdr:from>
    <xdr:to>
      <xdr:col>14</xdr:col>
      <xdr:colOff>382439</xdr:colOff>
      <xdr:row>59</xdr:row>
      <xdr:rowOff>172527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10393681" y="116894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14</xdr:col>
      <xdr:colOff>304800</xdr:colOff>
      <xdr:row>60</xdr:row>
      <xdr:rowOff>168554</xdr:rowOff>
    </xdr:from>
    <xdr:to>
      <xdr:col>14</xdr:col>
      <xdr:colOff>383000</xdr:colOff>
      <xdr:row>61</xdr:row>
      <xdr:rowOff>55930</xdr:rowOff>
    </xdr:to>
    <xdr:sp macro="" textlink="">
      <xdr:nvSpPr>
        <xdr:cNvPr id="17" name="Isosceles Triangle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10393680" y="119490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</xdr:colOff>
      <xdr:row>53</xdr:row>
      <xdr:rowOff>102702</xdr:rowOff>
    </xdr:from>
    <xdr:to>
      <xdr:col>15</xdr:col>
      <xdr:colOff>77639</xdr:colOff>
      <xdr:row>53</xdr:row>
      <xdr:rowOff>183413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10698481" y="1060306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0</xdr:colOff>
      <xdr:row>54</xdr:row>
      <xdr:rowOff>179440</xdr:rowOff>
    </xdr:from>
    <xdr:to>
      <xdr:col>15</xdr:col>
      <xdr:colOff>78200</xdr:colOff>
      <xdr:row>55</xdr:row>
      <xdr:rowOff>66816</xdr:rowOff>
    </xdr:to>
    <xdr:sp macro="" textlink="">
      <xdr:nvSpPr>
        <xdr:cNvPr id="19" name="Isosceles Triangle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10698480" y="1086268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152401</xdr:colOff>
      <xdr:row>54</xdr:row>
      <xdr:rowOff>70045</xdr:rowOff>
    </xdr:from>
    <xdr:to>
      <xdr:col>15</xdr:col>
      <xdr:colOff>230039</xdr:colOff>
      <xdr:row>54</xdr:row>
      <xdr:rowOff>150756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10850881" y="1075328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152400</xdr:colOff>
      <xdr:row>55</xdr:row>
      <xdr:rowOff>146783</xdr:rowOff>
    </xdr:from>
    <xdr:to>
      <xdr:col>15</xdr:col>
      <xdr:colOff>230600</xdr:colOff>
      <xdr:row>56</xdr:row>
      <xdr:rowOff>34159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10850880" y="1101290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304801</xdr:colOff>
      <xdr:row>55</xdr:row>
      <xdr:rowOff>37388</xdr:rowOff>
    </xdr:from>
    <xdr:to>
      <xdr:col>15</xdr:col>
      <xdr:colOff>382439</xdr:colOff>
      <xdr:row>55</xdr:row>
      <xdr:rowOff>118099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/>
      </xdr:nvSpPr>
      <xdr:spPr>
        <a:xfrm>
          <a:off x="11003281" y="1090350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304800</xdr:colOff>
      <xdr:row>56</xdr:row>
      <xdr:rowOff>114126</xdr:rowOff>
    </xdr:from>
    <xdr:to>
      <xdr:col>15</xdr:col>
      <xdr:colOff>383000</xdr:colOff>
      <xdr:row>57</xdr:row>
      <xdr:rowOff>1502</xdr:rowOff>
    </xdr:to>
    <xdr:sp macro="" textlink="">
      <xdr:nvSpPr>
        <xdr:cNvPr id="23" name="Isosceles Triangle 2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/>
      </xdr:nvSpPr>
      <xdr:spPr>
        <a:xfrm>
          <a:off x="11003280" y="1116312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457201</xdr:colOff>
      <xdr:row>56</xdr:row>
      <xdr:rowOff>4731</xdr:rowOff>
    </xdr:from>
    <xdr:to>
      <xdr:col>15</xdr:col>
      <xdr:colOff>534839</xdr:colOff>
      <xdr:row>56</xdr:row>
      <xdr:rowOff>85442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SpPr/>
      </xdr:nvSpPr>
      <xdr:spPr>
        <a:xfrm>
          <a:off x="11155681" y="1105373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15</xdr:col>
      <xdr:colOff>457200</xdr:colOff>
      <xdr:row>57</xdr:row>
      <xdr:rowOff>81469</xdr:rowOff>
    </xdr:from>
    <xdr:to>
      <xdr:col>15</xdr:col>
      <xdr:colOff>535400</xdr:colOff>
      <xdr:row>57</xdr:row>
      <xdr:rowOff>153902</xdr:rowOff>
    </xdr:to>
    <xdr:sp macro="" textlink="">
      <xdr:nvSpPr>
        <xdr:cNvPr id="25" name="Isosceles Triangle 2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SpPr/>
      </xdr:nvSpPr>
      <xdr:spPr>
        <a:xfrm>
          <a:off x="11155680" y="1131334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</xdr:colOff>
      <xdr:row>56</xdr:row>
      <xdr:rowOff>157131</xdr:rowOff>
    </xdr:from>
    <xdr:to>
      <xdr:col>16</xdr:col>
      <xdr:colOff>77639</xdr:colOff>
      <xdr:row>57</xdr:row>
      <xdr:rowOff>52785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SpPr/>
      </xdr:nvSpPr>
      <xdr:spPr>
        <a:xfrm>
          <a:off x="11308081" y="1120613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0</xdr:colOff>
      <xdr:row>58</xdr:row>
      <xdr:rowOff>48811</xdr:rowOff>
    </xdr:from>
    <xdr:to>
      <xdr:col>16</xdr:col>
      <xdr:colOff>78200</xdr:colOff>
      <xdr:row>58</xdr:row>
      <xdr:rowOff>121244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SpPr/>
      </xdr:nvSpPr>
      <xdr:spPr>
        <a:xfrm>
          <a:off x="11308080" y="114635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8490</xdr:colOff>
      <xdr:row>55</xdr:row>
      <xdr:rowOff>54429</xdr:rowOff>
    </xdr:from>
    <xdr:to>
      <xdr:col>16</xdr:col>
      <xdr:colOff>80808</xdr:colOff>
      <xdr:row>55</xdr:row>
      <xdr:rowOff>134359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SpPr/>
      </xdr:nvSpPr>
      <xdr:spPr>
        <a:xfrm>
          <a:off x="11316570" y="109205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152401</xdr:colOff>
      <xdr:row>57</xdr:row>
      <xdr:rowOff>124474</xdr:rowOff>
    </xdr:from>
    <xdr:to>
      <xdr:col>16</xdr:col>
      <xdr:colOff>230039</xdr:colOff>
      <xdr:row>58</xdr:row>
      <xdr:rowOff>20127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SpPr/>
      </xdr:nvSpPr>
      <xdr:spPr>
        <a:xfrm>
          <a:off x="11460481" y="1135635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152400</xdr:colOff>
      <xdr:row>59</xdr:row>
      <xdr:rowOff>16154</xdr:rowOff>
    </xdr:from>
    <xdr:to>
      <xdr:col>16</xdr:col>
      <xdr:colOff>230600</xdr:colOff>
      <xdr:row>59</xdr:row>
      <xdr:rowOff>88587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SpPr/>
      </xdr:nvSpPr>
      <xdr:spPr>
        <a:xfrm>
          <a:off x="11460480" y="11613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160890</xdr:colOff>
      <xdr:row>56</xdr:row>
      <xdr:rowOff>21772</xdr:rowOff>
    </xdr:from>
    <xdr:to>
      <xdr:col>16</xdr:col>
      <xdr:colOff>233208</xdr:colOff>
      <xdr:row>56</xdr:row>
      <xdr:rowOff>101702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SpPr/>
      </xdr:nvSpPr>
      <xdr:spPr>
        <a:xfrm>
          <a:off x="11468970" y="1107077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304801</xdr:colOff>
      <xdr:row>58</xdr:row>
      <xdr:rowOff>91816</xdr:rowOff>
    </xdr:from>
    <xdr:to>
      <xdr:col>16</xdr:col>
      <xdr:colOff>382439</xdr:colOff>
      <xdr:row>58</xdr:row>
      <xdr:rowOff>172527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SpPr/>
      </xdr:nvSpPr>
      <xdr:spPr>
        <a:xfrm>
          <a:off x="11612881" y="11506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304800</xdr:colOff>
      <xdr:row>59</xdr:row>
      <xdr:rowOff>168554</xdr:rowOff>
    </xdr:from>
    <xdr:to>
      <xdr:col>16</xdr:col>
      <xdr:colOff>383000</xdr:colOff>
      <xdr:row>60</xdr:row>
      <xdr:rowOff>55930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SpPr/>
      </xdr:nvSpPr>
      <xdr:spPr>
        <a:xfrm>
          <a:off x="11612880" y="1176619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16</xdr:col>
      <xdr:colOff>313290</xdr:colOff>
      <xdr:row>56</xdr:row>
      <xdr:rowOff>174172</xdr:rowOff>
    </xdr:from>
    <xdr:to>
      <xdr:col>16</xdr:col>
      <xdr:colOff>385608</xdr:colOff>
      <xdr:row>57</xdr:row>
      <xdr:rowOff>69045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SpPr/>
      </xdr:nvSpPr>
      <xdr:spPr>
        <a:xfrm>
          <a:off x="11621370" y="1122317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38</xdr:row>
      <xdr:rowOff>93177</xdr:rowOff>
    </xdr:from>
    <xdr:to>
      <xdr:col>3</xdr:col>
      <xdr:colOff>792014</xdr:colOff>
      <xdr:row>38</xdr:row>
      <xdr:rowOff>173888</xdr:rowOff>
    </xdr:to>
    <xdr:sp macro="" textlink="">
      <xdr:nvSpPr>
        <xdr:cNvPr id="42" name="Oval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SpPr/>
      </xdr:nvSpPr>
      <xdr:spPr>
        <a:xfrm>
          <a:off x="2238376" y="759125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47</xdr:row>
      <xdr:rowOff>46090</xdr:rowOff>
    </xdr:from>
    <xdr:to>
      <xdr:col>3</xdr:col>
      <xdr:colOff>789116</xdr:colOff>
      <xdr:row>47</xdr:row>
      <xdr:rowOff>114441</xdr:rowOff>
    </xdr:to>
    <xdr:sp macro="" textlink="">
      <xdr:nvSpPr>
        <xdr:cNvPr id="43" name="Isosceles Triangle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SpPr/>
      </xdr:nvSpPr>
      <xdr:spPr>
        <a:xfrm>
          <a:off x="2234916" y="97996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43</xdr:row>
      <xdr:rowOff>158462</xdr:rowOff>
    </xdr:from>
    <xdr:to>
      <xdr:col>3</xdr:col>
      <xdr:colOff>786175</xdr:colOff>
      <xdr:row>43</xdr:row>
      <xdr:rowOff>238392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SpPr/>
      </xdr:nvSpPr>
      <xdr:spPr>
        <a:xfrm>
          <a:off x="2237857" y="881478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37</xdr:row>
      <xdr:rowOff>51533</xdr:rowOff>
    </xdr:from>
    <xdr:to>
      <xdr:col>3</xdr:col>
      <xdr:colOff>792575</xdr:colOff>
      <xdr:row>37</xdr:row>
      <xdr:rowOff>119884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SpPr/>
      </xdr:nvSpPr>
      <xdr:spPr>
        <a:xfrm>
          <a:off x="2238375" y="736673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42</xdr:row>
      <xdr:rowOff>133350</xdr:rowOff>
    </xdr:from>
    <xdr:to>
      <xdr:col>3</xdr:col>
      <xdr:colOff>786175</xdr:colOff>
      <xdr:row>42</xdr:row>
      <xdr:rowOff>209198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SpPr/>
      </xdr:nvSpPr>
      <xdr:spPr>
        <a:xfrm>
          <a:off x="2237857" y="8606790"/>
          <a:ext cx="72318" cy="5298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42</xdr:row>
      <xdr:rowOff>140432</xdr:rowOff>
    </xdr:from>
    <xdr:to>
      <xdr:col>8</xdr:col>
      <xdr:colOff>796196</xdr:colOff>
      <xdr:row>42</xdr:row>
      <xdr:rowOff>221143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SpPr/>
      </xdr:nvSpPr>
      <xdr:spPr>
        <a:xfrm>
          <a:off x="5877298" y="86138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59</xdr:row>
      <xdr:rowOff>114126</xdr:rowOff>
    </xdr:from>
    <xdr:to>
      <xdr:col>18</xdr:col>
      <xdr:colOff>383000</xdr:colOff>
      <xdr:row>60</xdr:row>
      <xdr:rowOff>1501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900-000030000000}"/>
            </a:ext>
          </a:extLst>
        </xdr:cNvPr>
        <xdr:cNvSpPr/>
      </xdr:nvSpPr>
      <xdr:spPr>
        <a:xfrm>
          <a:off x="13418820" y="11879406"/>
          <a:ext cx="78200" cy="70255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43</xdr:row>
      <xdr:rowOff>148318</xdr:rowOff>
    </xdr:from>
    <xdr:to>
      <xdr:col>8</xdr:col>
      <xdr:colOff>793536</xdr:colOff>
      <xdr:row>43</xdr:row>
      <xdr:rowOff>224166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SpPr/>
      </xdr:nvSpPr>
      <xdr:spPr>
        <a:xfrm>
          <a:off x="5879958" y="88046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60</xdr:row>
      <xdr:rowOff>81468</xdr:rowOff>
    </xdr:from>
    <xdr:to>
      <xdr:col>18</xdr:col>
      <xdr:colOff>535400</xdr:colOff>
      <xdr:row>60</xdr:row>
      <xdr:rowOff>153901</xdr:rowOff>
    </xdr:to>
    <xdr:sp macro="" textlink="">
      <xdr:nvSpPr>
        <xdr:cNvPr id="50" name="Isosceles Triangle 49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SpPr/>
      </xdr:nvSpPr>
      <xdr:spPr>
        <a:xfrm>
          <a:off x="13571220" y="1202962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44</xdr:row>
      <xdr:rowOff>134711</xdr:rowOff>
    </xdr:from>
    <xdr:to>
      <xdr:col>8</xdr:col>
      <xdr:colOff>793536</xdr:colOff>
      <xdr:row>44</xdr:row>
      <xdr:rowOff>214641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900-000033000000}"/>
            </a:ext>
          </a:extLst>
        </xdr:cNvPr>
        <xdr:cNvSpPr/>
      </xdr:nvSpPr>
      <xdr:spPr>
        <a:xfrm>
          <a:off x="5879958" y="91567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59</xdr:row>
      <xdr:rowOff>157131</xdr:rowOff>
    </xdr:from>
    <xdr:to>
      <xdr:col>19</xdr:col>
      <xdr:colOff>77639</xdr:colOff>
      <xdr:row>60</xdr:row>
      <xdr:rowOff>52784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00000000-0008-0000-0900-000034000000}"/>
            </a:ext>
          </a:extLst>
        </xdr:cNvPr>
        <xdr:cNvSpPr/>
      </xdr:nvSpPr>
      <xdr:spPr>
        <a:xfrm>
          <a:off x="13723621" y="11922411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61</xdr:row>
      <xdr:rowOff>48811</xdr:rowOff>
    </xdr:from>
    <xdr:to>
      <xdr:col>19</xdr:col>
      <xdr:colOff>78200</xdr:colOff>
      <xdr:row>61</xdr:row>
      <xdr:rowOff>121244</xdr:rowOff>
    </xdr:to>
    <xdr:sp macro="" textlink="">
      <xdr:nvSpPr>
        <xdr:cNvPr id="53" name="Isosceles Triangle 52">
          <a:extLst>
            <a:ext uri="{FF2B5EF4-FFF2-40B4-BE49-F238E27FC236}">
              <a16:creationId xmlns:a16="http://schemas.microsoft.com/office/drawing/2014/main" id="{00000000-0008-0000-0900-000035000000}"/>
            </a:ext>
          </a:extLst>
        </xdr:cNvPr>
        <xdr:cNvSpPr/>
      </xdr:nvSpPr>
      <xdr:spPr>
        <a:xfrm>
          <a:off x="13723620" y="121798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60</xdr:row>
      <xdr:rowOff>124473</xdr:rowOff>
    </xdr:from>
    <xdr:to>
      <xdr:col>19</xdr:col>
      <xdr:colOff>230039</xdr:colOff>
      <xdr:row>61</xdr:row>
      <xdr:rowOff>20127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SpPr/>
      </xdr:nvSpPr>
      <xdr:spPr>
        <a:xfrm>
          <a:off x="13876021" y="12072633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62</xdr:row>
      <xdr:rowOff>16154</xdr:rowOff>
    </xdr:from>
    <xdr:to>
      <xdr:col>19</xdr:col>
      <xdr:colOff>230600</xdr:colOff>
      <xdr:row>62</xdr:row>
      <xdr:rowOff>88587</xdr:rowOff>
    </xdr:to>
    <xdr:sp macro="" textlink="">
      <xdr:nvSpPr>
        <xdr:cNvPr id="55" name="Isosceles Triangle 54">
          <a:extLst>
            <a:ext uri="{FF2B5EF4-FFF2-40B4-BE49-F238E27FC236}">
              <a16:creationId xmlns:a16="http://schemas.microsoft.com/office/drawing/2014/main" id="{00000000-0008-0000-0900-000037000000}"/>
            </a:ext>
          </a:extLst>
        </xdr:cNvPr>
        <xdr:cNvSpPr/>
      </xdr:nvSpPr>
      <xdr:spPr>
        <a:xfrm>
          <a:off x="13876020" y="123300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61</xdr:row>
      <xdr:rowOff>91816</xdr:rowOff>
    </xdr:from>
    <xdr:to>
      <xdr:col>19</xdr:col>
      <xdr:colOff>382439</xdr:colOff>
      <xdr:row>61</xdr:row>
      <xdr:rowOff>172527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SpPr/>
      </xdr:nvSpPr>
      <xdr:spPr>
        <a:xfrm>
          <a:off x="14028421" y="122228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62</xdr:row>
      <xdr:rowOff>168554</xdr:rowOff>
    </xdr:from>
    <xdr:to>
      <xdr:col>19</xdr:col>
      <xdr:colOff>383000</xdr:colOff>
      <xdr:row>63</xdr:row>
      <xdr:rowOff>55930</xdr:rowOff>
    </xdr:to>
    <xdr:sp macro="" textlink="">
      <xdr:nvSpPr>
        <xdr:cNvPr id="57" name="Isosceles Triangle 56">
          <a:extLst>
            <a:ext uri="{FF2B5EF4-FFF2-40B4-BE49-F238E27FC236}">
              <a16:creationId xmlns:a16="http://schemas.microsoft.com/office/drawing/2014/main" id="{00000000-0008-0000-0900-000039000000}"/>
            </a:ext>
          </a:extLst>
        </xdr:cNvPr>
        <xdr:cNvSpPr/>
      </xdr:nvSpPr>
      <xdr:spPr>
        <a:xfrm>
          <a:off x="14028420" y="1248247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</xdr:colOff>
      <xdr:row>55</xdr:row>
      <xdr:rowOff>102702</xdr:rowOff>
    </xdr:from>
    <xdr:to>
      <xdr:col>20</xdr:col>
      <xdr:colOff>77639</xdr:colOff>
      <xdr:row>55</xdr:row>
      <xdr:rowOff>183413</xdr:rowOff>
    </xdr:to>
    <xdr:sp macro="" textlink="">
      <xdr:nvSpPr>
        <xdr:cNvPr id="58" name="Oval 57">
          <a:extLst>
            <a:ext uri="{FF2B5EF4-FFF2-40B4-BE49-F238E27FC236}">
              <a16:creationId xmlns:a16="http://schemas.microsoft.com/office/drawing/2014/main" id="{00000000-0008-0000-0900-00003A000000}"/>
            </a:ext>
          </a:extLst>
        </xdr:cNvPr>
        <xdr:cNvSpPr/>
      </xdr:nvSpPr>
      <xdr:spPr>
        <a:xfrm>
          <a:off x="14333221" y="1113646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56</xdr:row>
      <xdr:rowOff>179440</xdr:rowOff>
    </xdr:from>
    <xdr:to>
      <xdr:col>20</xdr:col>
      <xdr:colOff>78200</xdr:colOff>
      <xdr:row>57</xdr:row>
      <xdr:rowOff>66816</xdr:rowOff>
    </xdr:to>
    <xdr:sp macro="" textlink="">
      <xdr:nvSpPr>
        <xdr:cNvPr id="59" name="Isosceles Triangle 58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SpPr/>
      </xdr:nvSpPr>
      <xdr:spPr>
        <a:xfrm>
          <a:off x="14333220" y="11396080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152401</xdr:colOff>
      <xdr:row>56</xdr:row>
      <xdr:rowOff>70045</xdr:rowOff>
    </xdr:from>
    <xdr:to>
      <xdr:col>20</xdr:col>
      <xdr:colOff>230039</xdr:colOff>
      <xdr:row>56</xdr:row>
      <xdr:rowOff>150756</xdr:rowOff>
    </xdr:to>
    <xdr:sp macro="" textlink="">
      <xdr:nvSpPr>
        <xdr:cNvPr id="60" name="Oval 59">
          <a:extLst>
            <a:ext uri="{FF2B5EF4-FFF2-40B4-BE49-F238E27FC236}">
              <a16:creationId xmlns:a16="http://schemas.microsoft.com/office/drawing/2014/main" id="{00000000-0008-0000-0900-00003C000000}"/>
            </a:ext>
          </a:extLst>
        </xdr:cNvPr>
        <xdr:cNvSpPr/>
      </xdr:nvSpPr>
      <xdr:spPr>
        <a:xfrm>
          <a:off x="14485621" y="1128668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57</xdr:row>
      <xdr:rowOff>146783</xdr:rowOff>
    </xdr:from>
    <xdr:to>
      <xdr:col>20</xdr:col>
      <xdr:colOff>230600</xdr:colOff>
      <xdr:row>58</xdr:row>
      <xdr:rowOff>34159</xdr:rowOff>
    </xdr:to>
    <xdr:sp macro="" textlink="">
      <xdr:nvSpPr>
        <xdr:cNvPr id="61" name="Isosceles Triangle 60">
          <a:extLst>
            <a:ext uri="{FF2B5EF4-FFF2-40B4-BE49-F238E27FC236}">
              <a16:creationId xmlns:a16="http://schemas.microsoft.com/office/drawing/2014/main" id="{00000000-0008-0000-0900-00003D000000}"/>
            </a:ext>
          </a:extLst>
        </xdr:cNvPr>
        <xdr:cNvSpPr/>
      </xdr:nvSpPr>
      <xdr:spPr>
        <a:xfrm>
          <a:off x="14485620" y="11546303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57</xdr:row>
      <xdr:rowOff>37388</xdr:rowOff>
    </xdr:from>
    <xdr:to>
      <xdr:col>20</xdr:col>
      <xdr:colOff>382439</xdr:colOff>
      <xdr:row>57</xdr:row>
      <xdr:rowOff>118099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00000000-0008-0000-0900-00003E000000}"/>
            </a:ext>
          </a:extLst>
        </xdr:cNvPr>
        <xdr:cNvSpPr/>
      </xdr:nvSpPr>
      <xdr:spPr>
        <a:xfrm>
          <a:off x="14638021" y="1143690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58</xdr:row>
      <xdr:rowOff>114126</xdr:rowOff>
    </xdr:from>
    <xdr:to>
      <xdr:col>20</xdr:col>
      <xdr:colOff>383000</xdr:colOff>
      <xdr:row>59</xdr:row>
      <xdr:rowOff>1502</xdr:rowOff>
    </xdr:to>
    <xdr:sp macro="" textlink="">
      <xdr:nvSpPr>
        <xdr:cNvPr id="63" name="Isosceles Triangle 62">
          <a:extLst>
            <a:ext uri="{FF2B5EF4-FFF2-40B4-BE49-F238E27FC236}">
              <a16:creationId xmlns:a16="http://schemas.microsoft.com/office/drawing/2014/main" id="{00000000-0008-0000-0900-00003F000000}"/>
            </a:ext>
          </a:extLst>
        </xdr:cNvPr>
        <xdr:cNvSpPr/>
      </xdr:nvSpPr>
      <xdr:spPr>
        <a:xfrm>
          <a:off x="14638020" y="11696526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457201</xdr:colOff>
      <xdr:row>58</xdr:row>
      <xdr:rowOff>4731</xdr:rowOff>
    </xdr:from>
    <xdr:to>
      <xdr:col>20</xdr:col>
      <xdr:colOff>534839</xdr:colOff>
      <xdr:row>58</xdr:row>
      <xdr:rowOff>85442</xdr:rowOff>
    </xdr:to>
    <xdr:sp macro="" textlink="">
      <xdr:nvSpPr>
        <xdr:cNvPr id="64" name="Oval 63">
          <a:extLst>
            <a:ext uri="{FF2B5EF4-FFF2-40B4-BE49-F238E27FC236}">
              <a16:creationId xmlns:a16="http://schemas.microsoft.com/office/drawing/2014/main" id="{00000000-0008-0000-0900-000040000000}"/>
            </a:ext>
          </a:extLst>
        </xdr:cNvPr>
        <xdr:cNvSpPr/>
      </xdr:nvSpPr>
      <xdr:spPr>
        <a:xfrm>
          <a:off x="14790421" y="1158713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457200</xdr:colOff>
      <xdr:row>59</xdr:row>
      <xdr:rowOff>81469</xdr:rowOff>
    </xdr:from>
    <xdr:to>
      <xdr:col>20</xdr:col>
      <xdr:colOff>535400</xdr:colOff>
      <xdr:row>59</xdr:row>
      <xdr:rowOff>153902</xdr:rowOff>
    </xdr:to>
    <xdr:sp macro="" textlink="">
      <xdr:nvSpPr>
        <xdr:cNvPr id="65" name="Isosceles Triangle 64">
          <a:extLst>
            <a:ext uri="{FF2B5EF4-FFF2-40B4-BE49-F238E27FC236}">
              <a16:creationId xmlns:a16="http://schemas.microsoft.com/office/drawing/2014/main" id="{00000000-0008-0000-0900-000041000000}"/>
            </a:ext>
          </a:extLst>
        </xdr:cNvPr>
        <xdr:cNvSpPr/>
      </xdr:nvSpPr>
      <xdr:spPr>
        <a:xfrm>
          <a:off x="14790420" y="1184674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</xdr:colOff>
      <xdr:row>58</xdr:row>
      <xdr:rowOff>157131</xdr:rowOff>
    </xdr:from>
    <xdr:to>
      <xdr:col>21</xdr:col>
      <xdr:colOff>77639</xdr:colOff>
      <xdr:row>59</xdr:row>
      <xdr:rowOff>52785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00000000-0008-0000-0900-000042000000}"/>
            </a:ext>
          </a:extLst>
        </xdr:cNvPr>
        <xdr:cNvSpPr/>
      </xdr:nvSpPr>
      <xdr:spPr>
        <a:xfrm>
          <a:off x="14942821" y="11739531"/>
          <a:ext cx="77638" cy="7853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0</xdr:colOff>
      <xdr:row>60</xdr:row>
      <xdr:rowOff>48811</xdr:rowOff>
    </xdr:from>
    <xdr:to>
      <xdr:col>21</xdr:col>
      <xdr:colOff>78200</xdr:colOff>
      <xdr:row>60</xdr:row>
      <xdr:rowOff>121244</xdr:rowOff>
    </xdr:to>
    <xdr:sp macro="" textlink="">
      <xdr:nvSpPr>
        <xdr:cNvPr id="67" name="Isosceles Triangle 66">
          <a:extLst>
            <a:ext uri="{FF2B5EF4-FFF2-40B4-BE49-F238E27FC236}">
              <a16:creationId xmlns:a16="http://schemas.microsoft.com/office/drawing/2014/main" id="{00000000-0008-0000-0900-000043000000}"/>
            </a:ext>
          </a:extLst>
        </xdr:cNvPr>
        <xdr:cNvSpPr/>
      </xdr:nvSpPr>
      <xdr:spPr>
        <a:xfrm>
          <a:off x="14942820" y="119969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8490</xdr:colOff>
      <xdr:row>57</xdr:row>
      <xdr:rowOff>54429</xdr:rowOff>
    </xdr:from>
    <xdr:to>
      <xdr:col>21</xdr:col>
      <xdr:colOff>80808</xdr:colOff>
      <xdr:row>57</xdr:row>
      <xdr:rowOff>134359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900-000044000000}"/>
            </a:ext>
          </a:extLst>
        </xdr:cNvPr>
        <xdr:cNvSpPr/>
      </xdr:nvSpPr>
      <xdr:spPr>
        <a:xfrm>
          <a:off x="14951310" y="114539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152401</xdr:colOff>
      <xdr:row>59</xdr:row>
      <xdr:rowOff>124474</xdr:rowOff>
    </xdr:from>
    <xdr:to>
      <xdr:col>21</xdr:col>
      <xdr:colOff>230039</xdr:colOff>
      <xdr:row>60</xdr:row>
      <xdr:rowOff>20127</xdr:rowOff>
    </xdr:to>
    <xdr:sp macro="" textlink="">
      <xdr:nvSpPr>
        <xdr:cNvPr id="69" name="Oval 68">
          <a:extLst>
            <a:ext uri="{FF2B5EF4-FFF2-40B4-BE49-F238E27FC236}">
              <a16:creationId xmlns:a16="http://schemas.microsoft.com/office/drawing/2014/main" id="{00000000-0008-0000-0900-000045000000}"/>
            </a:ext>
          </a:extLst>
        </xdr:cNvPr>
        <xdr:cNvSpPr/>
      </xdr:nvSpPr>
      <xdr:spPr>
        <a:xfrm>
          <a:off x="15095221" y="11889754"/>
          <a:ext cx="77638" cy="78533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152400</xdr:colOff>
      <xdr:row>61</xdr:row>
      <xdr:rowOff>16154</xdr:rowOff>
    </xdr:from>
    <xdr:to>
      <xdr:col>21</xdr:col>
      <xdr:colOff>230600</xdr:colOff>
      <xdr:row>61</xdr:row>
      <xdr:rowOff>88587</xdr:rowOff>
    </xdr:to>
    <xdr:sp macro="" textlink="">
      <xdr:nvSpPr>
        <xdr:cNvPr id="70" name="Isosceles Triangle 69">
          <a:extLst>
            <a:ext uri="{FF2B5EF4-FFF2-40B4-BE49-F238E27FC236}">
              <a16:creationId xmlns:a16="http://schemas.microsoft.com/office/drawing/2014/main" id="{00000000-0008-0000-0900-000046000000}"/>
            </a:ext>
          </a:extLst>
        </xdr:cNvPr>
        <xdr:cNvSpPr/>
      </xdr:nvSpPr>
      <xdr:spPr>
        <a:xfrm>
          <a:off x="15095220" y="121471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160890</xdr:colOff>
      <xdr:row>58</xdr:row>
      <xdr:rowOff>21772</xdr:rowOff>
    </xdr:from>
    <xdr:to>
      <xdr:col>21</xdr:col>
      <xdr:colOff>233208</xdr:colOff>
      <xdr:row>58</xdr:row>
      <xdr:rowOff>101702</xdr:rowOff>
    </xdr:to>
    <xdr:sp macro="" textlink="">
      <xdr:nvSpPr>
        <xdr:cNvPr id="71" name="Rectangle 70">
          <a:extLst>
            <a:ext uri="{FF2B5EF4-FFF2-40B4-BE49-F238E27FC236}">
              <a16:creationId xmlns:a16="http://schemas.microsoft.com/office/drawing/2014/main" id="{00000000-0008-0000-0900-000047000000}"/>
            </a:ext>
          </a:extLst>
        </xdr:cNvPr>
        <xdr:cNvSpPr/>
      </xdr:nvSpPr>
      <xdr:spPr>
        <a:xfrm>
          <a:off x="15103710" y="1160417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304801</xdr:colOff>
      <xdr:row>60</xdr:row>
      <xdr:rowOff>91816</xdr:rowOff>
    </xdr:from>
    <xdr:to>
      <xdr:col>21</xdr:col>
      <xdr:colOff>382439</xdr:colOff>
      <xdr:row>60</xdr:row>
      <xdr:rowOff>172527</xdr:rowOff>
    </xdr:to>
    <xdr:sp macro="" textlink="">
      <xdr:nvSpPr>
        <xdr:cNvPr id="72" name="Oval 71">
          <a:extLst>
            <a:ext uri="{FF2B5EF4-FFF2-40B4-BE49-F238E27FC236}">
              <a16:creationId xmlns:a16="http://schemas.microsoft.com/office/drawing/2014/main" id="{00000000-0008-0000-0900-000048000000}"/>
            </a:ext>
          </a:extLst>
        </xdr:cNvPr>
        <xdr:cNvSpPr/>
      </xdr:nvSpPr>
      <xdr:spPr>
        <a:xfrm>
          <a:off x="15247621" y="120399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304800</xdr:colOff>
      <xdr:row>61</xdr:row>
      <xdr:rowOff>168554</xdr:rowOff>
    </xdr:from>
    <xdr:to>
      <xdr:col>21</xdr:col>
      <xdr:colOff>383000</xdr:colOff>
      <xdr:row>62</xdr:row>
      <xdr:rowOff>55930</xdr:rowOff>
    </xdr:to>
    <xdr:sp macro="" textlink="">
      <xdr:nvSpPr>
        <xdr:cNvPr id="73" name="Isosceles Triangle 72">
          <a:extLst>
            <a:ext uri="{FF2B5EF4-FFF2-40B4-BE49-F238E27FC236}">
              <a16:creationId xmlns:a16="http://schemas.microsoft.com/office/drawing/2014/main" id="{00000000-0008-0000-0900-000049000000}"/>
            </a:ext>
          </a:extLst>
        </xdr:cNvPr>
        <xdr:cNvSpPr/>
      </xdr:nvSpPr>
      <xdr:spPr>
        <a:xfrm>
          <a:off x="15247620" y="12299594"/>
          <a:ext cx="78200" cy="7025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21</xdr:col>
      <xdr:colOff>313290</xdr:colOff>
      <xdr:row>58</xdr:row>
      <xdr:rowOff>174172</xdr:rowOff>
    </xdr:from>
    <xdr:to>
      <xdr:col>21</xdr:col>
      <xdr:colOff>385608</xdr:colOff>
      <xdr:row>59</xdr:row>
      <xdr:rowOff>69045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id="{00000000-0008-0000-0900-00004A000000}"/>
            </a:ext>
          </a:extLst>
        </xdr:cNvPr>
        <xdr:cNvSpPr/>
      </xdr:nvSpPr>
      <xdr:spPr>
        <a:xfrm>
          <a:off x="15256110" y="11756572"/>
          <a:ext cx="72318" cy="7775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11</xdr:row>
      <xdr:rowOff>46090</xdr:rowOff>
    </xdr:from>
    <xdr:to>
      <xdr:col>3</xdr:col>
      <xdr:colOff>789116</xdr:colOff>
      <xdr:row>11</xdr:row>
      <xdr:rowOff>114441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900-00004B000000}"/>
            </a:ext>
          </a:extLst>
        </xdr:cNvPr>
        <xdr:cNvSpPr/>
      </xdr:nvSpPr>
      <xdr:spPr>
        <a:xfrm>
          <a:off x="2234916" y="27892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8</xdr:row>
      <xdr:rowOff>327795</xdr:rowOff>
    </xdr:from>
    <xdr:to>
      <xdr:col>3</xdr:col>
      <xdr:colOff>786175</xdr:colOff>
      <xdr:row>9</xdr:row>
      <xdr:rowOff>52125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900-00004C000000}"/>
            </a:ext>
          </a:extLst>
        </xdr:cNvPr>
        <xdr:cNvSpPr/>
      </xdr:nvSpPr>
      <xdr:spPr>
        <a:xfrm>
          <a:off x="2237857" y="2171835"/>
          <a:ext cx="72318" cy="8247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8</xdr:row>
      <xdr:rowOff>148318</xdr:rowOff>
    </xdr:from>
    <xdr:to>
      <xdr:col>8</xdr:col>
      <xdr:colOff>793536</xdr:colOff>
      <xdr:row>8</xdr:row>
      <xdr:rowOff>224166</xdr:rowOff>
    </xdr:to>
    <xdr:sp macro="" textlink="">
      <xdr:nvSpPr>
        <xdr:cNvPr id="78" name="Rectangle 77">
          <a:extLst>
            <a:ext uri="{FF2B5EF4-FFF2-40B4-BE49-F238E27FC236}">
              <a16:creationId xmlns:a16="http://schemas.microsoft.com/office/drawing/2014/main" id="{00000000-0008-0000-0900-00004E000000}"/>
            </a:ext>
          </a:extLst>
        </xdr:cNvPr>
        <xdr:cNvSpPr/>
      </xdr:nvSpPr>
      <xdr:spPr>
        <a:xfrm>
          <a:off x="5879958" y="199235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9</xdr:row>
      <xdr:rowOff>134711</xdr:rowOff>
    </xdr:from>
    <xdr:to>
      <xdr:col>8</xdr:col>
      <xdr:colOff>793536</xdr:colOff>
      <xdr:row>9</xdr:row>
      <xdr:rowOff>214641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900-00004F000000}"/>
            </a:ext>
          </a:extLst>
        </xdr:cNvPr>
        <xdr:cNvSpPr/>
      </xdr:nvSpPr>
      <xdr:spPr>
        <a:xfrm>
          <a:off x="5879958" y="23368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718558</xdr:colOff>
      <xdr:row>42</xdr:row>
      <xdr:rowOff>140432</xdr:rowOff>
    </xdr:from>
    <xdr:to>
      <xdr:col>13</xdr:col>
      <xdr:colOff>796196</xdr:colOff>
      <xdr:row>42</xdr:row>
      <xdr:rowOff>221143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00000000-0008-0000-0900-000050000000}"/>
            </a:ext>
          </a:extLst>
        </xdr:cNvPr>
        <xdr:cNvSpPr/>
      </xdr:nvSpPr>
      <xdr:spPr>
        <a:xfrm>
          <a:off x="9512038" y="8613872"/>
          <a:ext cx="77638" cy="426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43</xdr:row>
      <xdr:rowOff>148318</xdr:rowOff>
    </xdr:from>
    <xdr:to>
      <xdr:col>13</xdr:col>
      <xdr:colOff>793536</xdr:colOff>
      <xdr:row>43</xdr:row>
      <xdr:rowOff>224166</xdr:rowOff>
    </xdr:to>
    <xdr:sp macro="" textlink="">
      <xdr:nvSpPr>
        <xdr:cNvPr id="81" name="Rectangle 80">
          <a:extLst>
            <a:ext uri="{FF2B5EF4-FFF2-40B4-BE49-F238E27FC236}">
              <a16:creationId xmlns:a16="http://schemas.microsoft.com/office/drawing/2014/main" id="{00000000-0008-0000-0900-000051000000}"/>
            </a:ext>
          </a:extLst>
        </xdr:cNvPr>
        <xdr:cNvSpPr/>
      </xdr:nvSpPr>
      <xdr:spPr>
        <a:xfrm>
          <a:off x="9514698" y="880463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44</xdr:row>
      <xdr:rowOff>134711</xdr:rowOff>
    </xdr:from>
    <xdr:to>
      <xdr:col>13</xdr:col>
      <xdr:colOff>793536</xdr:colOff>
      <xdr:row>44</xdr:row>
      <xdr:rowOff>214641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900-000052000000}"/>
            </a:ext>
          </a:extLst>
        </xdr:cNvPr>
        <xdr:cNvSpPr/>
      </xdr:nvSpPr>
      <xdr:spPr>
        <a:xfrm>
          <a:off x="9514698" y="91567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8</xdr:row>
      <xdr:rowOff>148318</xdr:rowOff>
    </xdr:from>
    <xdr:to>
      <xdr:col>13</xdr:col>
      <xdr:colOff>793536</xdr:colOff>
      <xdr:row>8</xdr:row>
      <xdr:rowOff>224166</xdr:rowOff>
    </xdr:to>
    <xdr:sp macro="" textlink="">
      <xdr:nvSpPr>
        <xdr:cNvPr id="83" name="Rectangle 82">
          <a:extLst>
            <a:ext uri="{FF2B5EF4-FFF2-40B4-BE49-F238E27FC236}">
              <a16:creationId xmlns:a16="http://schemas.microsoft.com/office/drawing/2014/main" id="{00000000-0008-0000-0900-000053000000}"/>
            </a:ext>
          </a:extLst>
        </xdr:cNvPr>
        <xdr:cNvSpPr/>
      </xdr:nvSpPr>
      <xdr:spPr>
        <a:xfrm>
          <a:off x="9514698" y="199235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721218</xdr:colOff>
      <xdr:row>9</xdr:row>
      <xdr:rowOff>134711</xdr:rowOff>
    </xdr:from>
    <xdr:to>
      <xdr:col>13</xdr:col>
      <xdr:colOff>793536</xdr:colOff>
      <xdr:row>9</xdr:row>
      <xdr:rowOff>214641</xdr:rowOff>
    </xdr:to>
    <xdr:sp macro="" textlink="">
      <xdr:nvSpPr>
        <xdr:cNvPr id="84" name="Rectangle 83">
          <a:extLst>
            <a:ext uri="{FF2B5EF4-FFF2-40B4-BE49-F238E27FC236}">
              <a16:creationId xmlns:a16="http://schemas.microsoft.com/office/drawing/2014/main" id="{00000000-0008-0000-0900-000054000000}"/>
            </a:ext>
          </a:extLst>
        </xdr:cNvPr>
        <xdr:cNvSpPr/>
      </xdr:nvSpPr>
      <xdr:spPr>
        <a:xfrm>
          <a:off x="9514698" y="233689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433917</xdr:colOff>
      <xdr:row>2</xdr:row>
      <xdr:rowOff>74084</xdr:rowOff>
    </xdr:from>
    <xdr:to>
      <xdr:col>13</xdr:col>
      <xdr:colOff>616585</xdr:colOff>
      <xdr:row>23</xdr:row>
      <xdr:rowOff>24765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DF782BC5-AD2F-4376-A5A0-E042191A85A4}"/>
            </a:ext>
          </a:extLst>
        </xdr:cNvPr>
        <xdr:cNvCxnSpPr/>
      </xdr:nvCxnSpPr>
      <xdr:spPr>
        <a:xfrm flipV="1">
          <a:off x="1957917" y="433917"/>
          <a:ext cx="7442835" cy="3930015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67798</xdr:colOff>
      <xdr:row>7</xdr:row>
      <xdr:rowOff>54317</xdr:rowOff>
    </xdr:from>
    <xdr:to>
      <xdr:col>5</xdr:col>
      <xdr:colOff>358140</xdr:colOff>
      <xdr:row>22</xdr:row>
      <xdr:rowOff>54317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117230</xdr:colOff>
      <xdr:row>7</xdr:row>
      <xdr:rowOff>49823</xdr:rowOff>
    </xdr:from>
    <xdr:to>
      <xdr:col>16</xdr:col>
      <xdr:colOff>111369</xdr:colOff>
      <xdr:row>22</xdr:row>
      <xdr:rowOff>67408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</xdr:colOff>
      <xdr:row>86</xdr:row>
      <xdr:rowOff>101492</xdr:rowOff>
    </xdr:from>
    <xdr:to>
      <xdr:col>18</xdr:col>
      <xdr:colOff>77639</xdr:colOff>
      <xdr:row>86</xdr:row>
      <xdr:rowOff>182203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6501534" y="5520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0</xdr:colOff>
      <xdr:row>87</xdr:row>
      <xdr:rowOff>177021</xdr:rowOff>
    </xdr:from>
    <xdr:to>
      <xdr:col>18</xdr:col>
      <xdr:colOff>78200</xdr:colOff>
      <xdr:row>88</xdr:row>
      <xdr:rowOff>63187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16501533" y="5781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71</xdr:row>
      <xdr:rowOff>59267</xdr:rowOff>
    </xdr:from>
    <xdr:to>
      <xdr:col>8</xdr:col>
      <xdr:colOff>821641</xdr:colOff>
      <xdr:row>71</xdr:row>
      <xdr:rowOff>139197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7010423" y="28469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152401</xdr:colOff>
      <xdr:row>87</xdr:row>
      <xdr:rowOff>67626</xdr:rowOff>
    </xdr:from>
    <xdr:to>
      <xdr:col>18</xdr:col>
      <xdr:colOff>230039</xdr:colOff>
      <xdr:row>87</xdr:row>
      <xdr:rowOff>148337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6653934" y="5672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152400</xdr:colOff>
      <xdr:row>88</xdr:row>
      <xdr:rowOff>143154</xdr:rowOff>
    </xdr:from>
    <xdr:to>
      <xdr:col>18</xdr:col>
      <xdr:colOff>230600</xdr:colOff>
      <xdr:row>89</xdr:row>
      <xdr:rowOff>29320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16653933" y="5934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68</xdr:row>
      <xdr:rowOff>50800</xdr:rowOff>
    </xdr:from>
    <xdr:to>
      <xdr:col>3</xdr:col>
      <xdr:colOff>807625</xdr:colOff>
      <xdr:row>68</xdr:row>
      <xdr:rowOff>130730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246607" y="2286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304801</xdr:colOff>
      <xdr:row>88</xdr:row>
      <xdr:rowOff>33759</xdr:rowOff>
    </xdr:from>
    <xdr:to>
      <xdr:col>18</xdr:col>
      <xdr:colOff>382439</xdr:colOff>
      <xdr:row>88</xdr:row>
      <xdr:rowOff>114470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16806334" y="5824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89</xdr:row>
      <xdr:rowOff>109287</xdr:rowOff>
    </xdr:from>
    <xdr:to>
      <xdr:col>18</xdr:col>
      <xdr:colOff>383000</xdr:colOff>
      <xdr:row>89</xdr:row>
      <xdr:rowOff>181720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16806333" y="6086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69</xdr:row>
      <xdr:rowOff>50800</xdr:rowOff>
    </xdr:from>
    <xdr:to>
      <xdr:col>3</xdr:col>
      <xdr:colOff>807625</xdr:colOff>
      <xdr:row>69</xdr:row>
      <xdr:rowOff>130730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246607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457201</xdr:colOff>
      <xdr:row>88</xdr:row>
      <xdr:rowOff>186159</xdr:rowOff>
    </xdr:from>
    <xdr:to>
      <xdr:col>18</xdr:col>
      <xdr:colOff>534839</xdr:colOff>
      <xdr:row>89</xdr:row>
      <xdr:rowOff>80603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16958734" y="5977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90</xdr:row>
      <xdr:rowOff>75421</xdr:rowOff>
    </xdr:from>
    <xdr:to>
      <xdr:col>18</xdr:col>
      <xdr:colOff>535400</xdr:colOff>
      <xdr:row>90</xdr:row>
      <xdr:rowOff>147854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16958733" y="6239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465690</xdr:colOff>
      <xdr:row>87</xdr:row>
      <xdr:rowOff>84667</xdr:rowOff>
    </xdr:from>
    <xdr:to>
      <xdr:col>18</xdr:col>
      <xdr:colOff>538008</xdr:colOff>
      <xdr:row>87</xdr:row>
      <xdr:rowOff>164597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16967223" y="5689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89</xdr:row>
      <xdr:rowOff>152292</xdr:rowOff>
    </xdr:from>
    <xdr:to>
      <xdr:col>19</xdr:col>
      <xdr:colOff>77639</xdr:colOff>
      <xdr:row>90</xdr:row>
      <xdr:rowOff>46737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17111134" y="6129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91</xdr:row>
      <xdr:rowOff>41554</xdr:rowOff>
    </xdr:from>
    <xdr:to>
      <xdr:col>19</xdr:col>
      <xdr:colOff>78200</xdr:colOff>
      <xdr:row>91</xdr:row>
      <xdr:rowOff>113987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17111133" y="639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8490</xdr:colOff>
      <xdr:row>88</xdr:row>
      <xdr:rowOff>50800</xdr:rowOff>
    </xdr:from>
    <xdr:to>
      <xdr:col>19</xdr:col>
      <xdr:colOff>80808</xdr:colOff>
      <xdr:row>88</xdr:row>
      <xdr:rowOff>130730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17119623" y="5842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90</xdr:row>
      <xdr:rowOff>118426</xdr:rowOff>
    </xdr:from>
    <xdr:to>
      <xdr:col>19</xdr:col>
      <xdr:colOff>230039</xdr:colOff>
      <xdr:row>91</xdr:row>
      <xdr:rowOff>12870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17263534" y="6282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92</xdr:row>
      <xdr:rowOff>7687</xdr:rowOff>
    </xdr:from>
    <xdr:to>
      <xdr:col>19</xdr:col>
      <xdr:colOff>230600</xdr:colOff>
      <xdr:row>92</xdr:row>
      <xdr:rowOff>80120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17263533" y="654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160890</xdr:colOff>
      <xdr:row>89</xdr:row>
      <xdr:rowOff>16933</xdr:rowOff>
    </xdr:from>
    <xdr:to>
      <xdr:col>19</xdr:col>
      <xdr:colOff>233208</xdr:colOff>
      <xdr:row>89</xdr:row>
      <xdr:rowOff>96863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17272023" y="5994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91</xdr:row>
      <xdr:rowOff>84559</xdr:rowOff>
    </xdr:from>
    <xdr:to>
      <xdr:col>19</xdr:col>
      <xdr:colOff>382439</xdr:colOff>
      <xdr:row>91</xdr:row>
      <xdr:rowOff>165270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17415934" y="643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92</xdr:row>
      <xdr:rowOff>160087</xdr:rowOff>
    </xdr:from>
    <xdr:to>
      <xdr:col>19</xdr:col>
      <xdr:colOff>383000</xdr:colOff>
      <xdr:row>93</xdr:row>
      <xdr:rowOff>46254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17415933" y="669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313290</xdr:colOff>
      <xdr:row>89</xdr:row>
      <xdr:rowOff>169333</xdr:rowOff>
    </xdr:from>
    <xdr:to>
      <xdr:col>19</xdr:col>
      <xdr:colOff>385608</xdr:colOff>
      <xdr:row>90</xdr:row>
      <xdr:rowOff>62997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17424423" y="6146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75</xdr:row>
      <xdr:rowOff>75421</xdr:rowOff>
    </xdr:from>
    <xdr:to>
      <xdr:col>3</xdr:col>
      <xdr:colOff>810566</xdr:colOff>
      <xdr:row>75</xdr:row>
      <xdr:rowOff>147854</xdr:rowOff>
    </xdr:to>
    <xdr:sp macro="" textlink="">
      <xdr:nvSpPr>
        <xdr:cNvPr id="66" name="Isosceles Triangle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2243666" y="359967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67</xdr:row>
      <xdr:rowOff>67733</xdr:rowOff>
    </xdr:from>
    <xdr:to>
      <xdr:col>3</xdr:col>
      <xdr:colOff>807625</xdr:colOff>
      <xdr:row>67</xdr:row>
      <xdr:rowOff>147663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>
        <a:xfrm>
          <a:off x="2246607" y="211878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71</xdr:row>
      <xdr:rowOff>50693</xdr:rowOff>
    </xdr:from>
    <xdr:to>
      <xdr:col>3</xdr:col>
      <xdr:colOff>810285</xdr:colOff>
      <xdr:row>71</xdr:row>
      <xdr:rowOff>131404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2243947" y="2838343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63</xdr:row>
      <xdr:rowOff>58487</xdr:rowOff>
    </xdr:from>
    <xdr:to>
      <xdr:col>3</xdr:col>
      <xdr:colOff>810566</xdr:colOff>
      <xdr:row>63</xdr:row>
      <xdr:rowOff>130920</xdr:rowOff>
    </xdr:to>
    <xdr:sp macro="" textlink="">
      <xdr:nvSpPr>
        <xdr:cNvPr id="69" name="Isosceles Triangle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2243666" y="134753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67</xdr:row>
      <xdr:rowOff>59267</xdr:rowOff>
    </xdr:from>
    <xdr:to>
      <xdr:col>13</xdr:col>
      <xdr:colOff>808941</xdr:colOff>
      <xdr:row>67</xdr:row>
      <xdr:rowOff>139197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1944373" y="21103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70</xdr:row>
      <xdr:rowOff>67625</xdr:rowOff>
    </xdr:from>
    <xdr:to>
      <xdr:col>3</xdr:col>
      <xdr:colOff>810285</xdr:colOff>
      <xdr:row>70</xdr:row>
      <xdr:rowOff>148336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2243947" y="267112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74</xdr:row>
      <xdr:rowOff>66954</xdr:rowOff>
    </xdr:from>
    <xdr:to>
      <xdr:col>3</xdr:col>
      <xdr:colOff>810566</xdr:colOff>
      <xdr:row>74</xdr:row>
      <xdr:rowOff>139387</xdr:rowOff>
    </xdr:to>
    <xdr:sp macro="" textlink="">
      <xdr:nvSpPr>
        <xdr:cNvPr id="72" name="Isosceles Triangle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2243666" y="34070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68</xdr:row>
      <xdr:rowOff>52917</xdr:rowOff>
    </xdr:from>
    <xdr:to>
      <xdr:col>13</xdr:col>
      <xdr:colOff>808941</xdr:colOff>
      <xdr:row>68</xdr:row>
      <xdr:rowOff>132847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11944373" y="228811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68</xdr:row>
      <xdr:rowOff>50692</xdr:rowOff>
    </xdr:from>
    <xdr:to>
      <xdr:col>8</xdr:col>
      <xdr:colOff>824301</xdr:colOff>
      <xdr:row>68</xdr:row>
      <xdr:rowOff>131403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7007763" y="2285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457200</xdr:colOff>
      <xdr:row>84</xdr:row>
      <xdr:rowOff>75421</xdr:rowOff>
    </xdr:from>
    <xdr:to>
      <xdr:col>19</xdr:col>
      <xdr:colOff>535400</xdr:colOff>
      <xdr:row>84</xdr:row>
      <xdr:rowOff>147854</xdr:rowOff>
    </xdr:to>
    <xdr:sp macro="" textlink="">
      <xdr:nvSpPr>
        <xdr:cNvPr id="75" name="Isosceles Triangle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17568333" y="5121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69</xdr:row>
      <xdr:rowOff>50800</xdr:rowOff>
    </xdr:from>
    <xdr:to>
      <xdr:col>13</xdr:col>
      <xdr:colOff>808941</xdr:colOff>
      <xdr:row>69</xdr:row>
      <xdr:rowOff>130730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11944373" y="247015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69</xdr:row>
      <xdr:rowOff>42226</xdr:rowOff>
    </xdr:from>
    <xdr:to>
      <xdr:col>8</xdr:col>
      <xdr:colOff>824301</xdr:colOff>
      <xdr:row>69</xdr:row>
      <xdr:rowOff>122937</xdr:rowOff>
    </xdr:to>
    <xdr:sp macro="" textlink="">
      <xdr:nvSpPr>
        <xdr:cNvPr id="77" name="Oval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>
        <a:xfrm>
          <a:off x="7007763" y="246157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85</xdr:row>
      <xdr:rowOff>41554</xdr:rowOff>
    </xdr:from>
    <xdr:to>
      <xdr:col>20</xdr:col>
      <xdr:colOff>78200</xdr:colOff>
      <xdr:row>85</xdr:row>
      <xdr:rowOff>113987</xdr:rowOff>
    </xdr:to>
    <xdr:sp macro="" textlink="">
      <xdr:nvSpPr>
        <xdr:cNvPr id="78" name="Isosceles Triangle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>
        <a:xfrm>
          <a:off x="17720733" y="5273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70</xdr:row>
      <xdr:rowOff>59266</xdr:rowOff>
    </xdr:from>
    <xdr:to>
      <xdr:col>13</xdr:col>
      <xdr:colOff>808941</xdr:colOff>
      <xdr:row>70</xdr:row>
      <xdr:rowOff>139196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>
        <a:xfrm>
          <a:off x="11944373" y="26627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733963</xdr:colOff>
      <xdr:row>71</xdr:row>
      <xdr:rowOff>59160</xdr:rowOff>
    </xdr:from>
    <xdr:to>
      <xdr:col>13</xdr:col>
      <xdr:colOff>811601</xdr:colOff>
      <xdr:row>71</xdr:row>
      <xdr:rowOff>139871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>
        <a:xfrm>
          <a:off x="11941713" y="284681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86</xdr:row>
      <xdr:rowOff>7687</xdr:rowOff>
    </xdr:from>
    <xdr:to>
      <xdr:col>20</xdr:col>
      <xdr:colOff>230600</xdr:colOff>
      <xdr:row>86</xdr:row>
      <xdr:rowOff>80120</xdr:rowOff>
    </xdr:to>
    <xdr:sp macro="" textlink="">
      <xdr:nvSpPr>
        <xdr:cNvPr id="81" name="Isosceles Triangl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17873133" y="5426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67</xdr:row>
      <xdr:rowOff>50799</xdr:rowOff>
    </xdr:from>
    <xdr:to>
      <xdr:col>8</xdr:col>
      <xdr:colOff>821641</xdr:colOff>
      <xdr:row>67</xdr:row>
      <xdr:rowOff>130729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>
        <a:xfrm>
          <a:off x="7010423" y="210184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85</xdr:row>
      <xdr:rowOff>84559</xdr:rowOff>
    </xdr:from>
    <xdr:to>
      <xdr:col>20</xdr:col>
      <xdr:colOff>382439</xdr:colOff>
      <xdr:row>85</xdr:row>
      <xdr:rowOff>165270</xdr:rowOff>
    </xdr:to>
    <xdr:sp macro="" textlink="">
      <xdr:nvSpPr>
        <xdr:cNvPr id="83" name="Oval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/>
      </xdr:nvSpPr>
      <xdr:spPr>
        <a:xfrm>
          <a:off x="18025534" y="531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86</xdr:row>
      <xdr:rowOff>160087</xdr:rowOff>
    </xdr:from>
    <xdr:to>
      <xdr:col>20</xdr:col>
      <xdr:colOff>383000</xdr:colOff>
      <xdr:row>87</xdr:row>
      <xdr:rowOff>46254</xdr:rowOff>
    </xdr:to>
    <xdr:sp macro="" textlink="">
      <xdr:nvSpPr>
        <xdr:cNvPr id="84" name="Isosceles Triangle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/>
      </xdr:nvSpPr>
      <xdr:spPr>
        <a:xfrm>
          <a:off x="18025533" y="5578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70</xdr:row>
      <xdr:rowOff>50800</xdr:rowOff>
    </xdr:from>
    <xdr:to>
      <xdr:col>8</xdr:col>
      <xdr:colOff>821641</xdr:colOff>
      <xdr:row>70</xdr:row>
      <xdr:rowOff>130730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/>
      </xdr:nvSpPr>
      <xdr:spPr>
        <a:xfrm>
          <a:off x="7010423" y="26543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44</xdr:row>
      <xdr:rowOff>50800</xdr:rowOff>
    </xdr:from>
    <xdr:to>
      <xdr:col>3</xdr:col>
      <xdr:colOff>807202</xdr:colOff>
      <xdr:row>44</xdr:row>
      <xdr:rowOff>130730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243644" y="3007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49</xdr:row>
      <xdr:rowOff>75421</xdr:rowOff>
    </xdr:from>
    <xdr:to>
      <xdr:col>3</xdr:col>
      <xdr:colOff>810143</xdr:colOff>
      <xdr:row>49</xdr:row>
      <xdr:rowOff>147854</xdr:rowOff>
    </xdr:to>
    <xdr:sp macro="" textlink="">
      <xdr:nvSpPr>
        <xdr:cNvPr id="47" name="Isosceles Tri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2240703" y="394638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37</xdr:row>
      <xdr:rowOff>58487</xdr:rowOff>
    </xdr:from>
    <xdr:to>
      <xdr:col>3</xdr:col>
      <xdr:colOff>810143</xdr:colOff>
      <xdr:row>37</xdr:row>
      <xdr:rowOff>130920</xdr:rowOff>
    </xdr:to>
    <xdr:sp macro="" textlink="">
      <xdr:nvSpPr>
        <xdr:cNvPr id="50" name="Isosceles Triangl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2240703" y="13386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48</xdr:row>
      <xdr:rowOff>66954</xdr:rowOff>
    </xdr:from>
    <xdr:to>
      <xdr:col>3</xdr:col>
      <xdr:colOff>810143</xdr:colOff>
      <xdr:row>48</xdr:row>
      <xdr:rowOff>139387</xdr:rowOff>
    </xdr:to>
    <xdr:sp macro="" textlink="">
      <xdr:nvSpPr>
        <xdr:cNvPr id="53" name="Isosceles Tri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2240703" y="3755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38</xdr:row>
      <xdr:rowOff>58487</xdr:rowOff>
    </xdr:from>
    <xdr:to>
      <xdr:col>3</xdr:col>
      <xdr:colOff>810143</xdr:colOff>
      <xdr:row>38</xdr:row>
      <xdr:rowOff>130920</xdr:rowOff>
    </xdr:to>
    <xdr:sp macro="" textlink="">
      <xdr:nvSpPr>
        <xdr:cNvPr id="62" name="Isosceles Triangle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>
          <a:off x="2240703" y="15215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42</xdr:row>
      <xdr:rowOff>213360</xdr:rowOff>
    </xdr:from>
    <xdr:to>
      <xdr:col>3</xdr:col>
      <xdr:colOff>807202</xdr:colOff>
      <xdr:row>42</xdr:row>
      <xdr:rowOff>293290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2243644" y="80924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41</xdr:row>
      <xdr:rowOff>167640</xdr:rowOff>
    </xdr:from>
    <xdr:to>
      <xdr:col>3</xdr:col>
      <xdr:colOff>807202</xdr:colOff>
      <xdr:row>41</xdr:row>
      <xdr:rowOff>247570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2243644" y="21793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735686</xdr:colOff>
      <xdr:row>10</xdr:row>
      <xdr:rowOff>54610</xdr:rowOff>
    </xdr:from>
    <xdr:to>
      <xdr:col>3</xdr:col>
      <xdr:colOff>806099</xdr:colOff>
      <xdr:row>10</xdr:row>
      <xdr:rowOff>134540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2242877" y="1993228"/>
          <a:ext cx="70413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731792</xdr:colOff>
      <xdr:row>15</xdr:row>
      <xdr:rowOff>75421</xdr:rowOff>
    </xdr:from>
    <xdr:to>
      <xdr:col>3</xdr:col>
      <xdr:colOff>809992</xdr:colOff>
      <xdr:row>15</xdr:row>
      <xdr:rowOff>145949</xdr:rowOff>
    </xdr:to>
    <xdr:sp macro="" textlink="">
      <xdr:nvSpPr>
        <xdr:cNvPr id="52" name="Isosceles Tri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2238983" y="3095406"/>
          <a:ext cx="78200" cy="70528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730840</xdr:colOff>
      <xdr:row>6</xdr:row>
      <xdr:rowOff>54677</xdr:rowOff>
    </xdr:from>
    <xdr:to>
      <xdr:col>3</xdr:col>
      <xdr:colOff>810945</xdr:colOff>
      <xdr:row>6</xdr:row>
      <xdr:rowOff>134730</xdr:rowOff>
    </xdr:to>
    <xdr:sp macro="" textlink="">
      <xdr:nvSpPr>
        <xdr:cNvPr id="56" name="Isosceles Triangle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2238031" y="1130442"/>
          <a:ext cx="80105" cy="8005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76200</xdr:colOff>
      <xdr:row>12</xdr:row>
      <xdr:rowOff>0</xdr:rowOff>
    </xdr:from>
    <xdr:ext cx="198137" cy="251482"/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2080" y="237744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731367</xdr:colOff>
      <xdr:row>42</xdr:row>
      <xdr:rowOff>39858</xdr:rowOff>
    </xdr:from>
    <xdr:to>
      <xdr:col>3</xdr:col>
      <xdr:colOff>803685</xdr:colOff>
      <xdr:row>42</xdr:row>
      <xdr:rowOff>119788</xdr:rowOff>
    </xdr:to>
    <xdr:sp macro="" textlink="">
      <xdr:nvSpPr>
        <xdr:cNvPr id="63" name="Rectangle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2243644" y="89611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2</xdr:col>
      <xdr:colOff>251460</xdr:colOff>
      <xdr:row>18</xdr:row>
      <xdr:rowOff>167640</xdr:rowOff>
    </xdr:from>
    <xdr:ext cx="198137" cy="251482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400812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731792</xdr:colOff>
      <xdr:row>14</xdr:row>
      <xdr:rowOff>58238</xdr:rowOff>
    </xdr:from>
    <xdr:to>
      <xdr:col>3</xdr:col>
      <xdr:colOff>809992</xdr:colOff>
      <xdr:row>14</xdr:row>
      <xdr:rowOff>130671</xdr:rowOff>
    </xdr:to>
    <xdr:sp macro="" textlink="">
      <xdr:nvSpPr>
        <xdr:cNvPr id="87" name="Isosceles Triangle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/>
      </xdr:nvSpPr>
      <xdr:spPr>
        <a:xfrm>
          <a:off x="2238983" y="289892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731792</xdr:colOff>
      <xdr:row>13</xdr:row>
      <xdr:rowOff>131172</xdr:rowOff>
    </xdr:from>
    <xdr:to>
      <xdr:col>3</xdr:col>
      <xdr:colOff>809992</xdr:colOff>
      <xdr:row>13</xdr:row>
      <xdr:rowOff>207415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11B2CDC7-2A43-46E4-925E-C944E7EC8B28}"/>
            </a:ext>
          </a:extLst>
        </xdr:cNvPr>
        <xdr:cNvSpPr/>
      </xdr:nvSpPr>
      <xdr:spPr>
        <a:xfrm>
          <a:off x="2238983" y="2607672"/>
          <a:ext cx="78200" cy="7624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733893</xdr:colOff>
      <xdr:row>7</xdr:row>
      <xdr:rowOff>64023</xdr:rowOff>
    </xdr:from>
    <xdr:to>
      <xdr:col>3</xdr:col>
      <xdr:colOff>796686</xdr:colOff>
      <xdr:row>7</xdr:row>
      <xdr:rowOff>136333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47D2416-E32F-4018-9975-D76574B16D1F}"/>
            </a:ext>
          </a:extLst>
        </xdr:cNvPr>
        <xdr:cNvSpPr/>
      </xdr:nvSpPr>
      <xdr:spPr>
        <a:xfrm>
          <a:off x="2241084" y="1319082"/>
          <a:ext cx="62793" cy="7231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745099</xdr:colOff>
      <xdr:row>8</xdr:row>
      <xdr:rowOff>125655</xdr:rowOff>
    </xdr:from>
    <xdr:to>
      <xdr:col>3</xdr:col>
      <xdr:colOff>807892</xdr:colOff>
      <xdr:row>8</xdr:row>
      <xdr:rowOff>197965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35FB172A-80FD-450E-831F-409E04059A47}"/>
            </a:ext>
          </a:extLst>
        </xdr:cNvPr>
        <xdr:cNvSpPr/>
      </xdr:nvSpPr>
      <xdr:spPr>
        <a:xfrm>
          <a:off x="2252290" y="1560008"/>
          <a:ext cx="62793" cy="7231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</xdr:colOff>
      <xdr:row>82</xdr:row>
      <xdr:rowOff>101492</xdr:rowOff>
    </xdr:from>
    <xdr:to>
      <xdr:col>18</xdr:col>
      <xdr:colOff>77639</xdr:colOff>
      <xdr:row>82</xdr:row>
      <xdr:rowOff>182203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D76CCE49-D7AB-4C1C-AD5E-7730DF7274C4}"/>
            </a:ext>
          </a:extLst>
        </xdr:cNvPr>
        <xdr:cNvSpPr/>
      </xdr:nvSpPr>
      <xdr:spPr>
        <a:xfrm>
          <a:off x="16520161" y="160272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0</xdr:colOff>
      <xdr:row>83</xdr:row>
      <xdr:rowOff>177021</xdr:rowOff>
    </xdr:from>
    <xdr:to>
      <xdr:col>18</xdr:col>
      <xdr:colOff>78200</xdr:colOff>
      <xdr:row>84</xdr:row>
      <xdr:rowOff>63187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5E47F66D-4FBC-4C2B-B3FD-B42B3C313DC2}"/>
            </a:ext>
          </a:extLst>
        </xdr:cNvPr>
        <xdr:cNvSpPr/>
      </xdr:nvSpPr>
      <xdr:spPr>
        <a:xfrm>
          <a:off x="16520160" y="16285701"/>
          <a:ext cx="78200" cy="6904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67</xdr:row>
      <xdr:rowOff>59267</xdr:rowOff>
    </xdr:from>
    <xdr:to>
      <xdr:col>8</xdr:col>
      <xdr:colOff>821641</xdr:colOff>
      <xdr:row>67</xdr:row>
      <xdr:rowOff>139197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5AB99734-79FD-4892-9B69-EFA5E2DA47E8}"/>
            </a:ext>
          </a:extLst>
        </xdr:cNvPr>
        <xdr:cNvSpPr/>
      </xdr:nvSpPr>
      <xdr:spPr>
        <a:xfrm>
          <a:off x="7012963" y="1342474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152401</xdr:colOff>
      <xdr:row>83</xdr:row>
      <xdr:rowOff>67626</xdr:rowOff>
    </xdr:from>
    <xdr:to>
      <xdr:col>18</xdr:col>
      <xdr:colOff>230039</xdr:colOff>
      <xdr:row>83</xdr:row>
      <xdr:rowOff>148337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71FE62EF-B028-47EE-881A-9D2CB5A46DB5}"/>
            </a:ext>
          </a:extLst>
        </xdr:cNvPr>
        <xdr:cNvSpPr/>
      </xdr:nvSpPr>
      <xdr:spPr>
        <a:xfrm>
          <a:off x="16672561" y="1617630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152400</xdr:colOff>
      <xdr:row>84</xdr:row>
      <xdr:rowOff>143154</xdr:rowOff>
    </xdr:from>
    <xdr:to>
      <xdr:col>18</xdr:col>
      <xdr:colOff>230600</xdr:colOff>
      <xdr:row>85</xdr:row>
      <xdr:rowOff>29320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44EE6D85-B3F6-4D6C-9393-D5B76B7E767F}"/>
            </a:ext>
          </a:extLst>
        </xdr:cNvPr>
        <xdr:cNvSpPr/>
      </xdr:nvSpPr>
      <xdr:spPr>
        <a:xfrm>
          <a:off x="16672560" y="16434714"/>
          <a:ext cx="78200" cy="69046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64</xdr:row>
      <xdr:rowOff>50800</xdr:rowOff>
    </xdr:from>
    <xdr:to>
      <xdr:col>3</xdr:col>
      <xdr:colOff>807625</xdr:colOff>
      <xdr:row>64</xdr:row>
      <xdr:rowOff>130730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E9A251D6-FD49-4E61-AC7D-5A041E2DDFEB}"/>
            </a:ext>
          </a:extLst>
        </xdr:cNvPr>
        <xdr:cNvSpPr/>
      </xdr:nvSpPr>
      <xdr:spPr>
        <a:xfrm>
          <a:off x="2244067" y="128676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304801</xdr:colOff>
      <xdr:row>84</xdr:row>
      <xdr:rowOff>33759</xdr:rowOff>
    </xdr:from>
    <xdr:to>
      <xdr:col>18</xdr:col>
      <xdr:colOff>382439</xdr:colOff>
      <xdr:row>84</xdr:row>
      <xdr:rowOff>114470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49CAE512-96A4-4582-94E4-AB1AD2E8FBBE}"/>
            </a:ext>
          </a:extLst>
        </xdr:cNvPr>
        <xdr:cNvSpPr/>
      </xdr:nvSpPr>
      <xdr:spPr>
        <a:xfrm>
          <a:off x="16824961" y="16325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304800</xdr:colOff>
      <xdr:row>85</xdr:row>
      <xdr:rowOff>109287</xdr:rowOff>
    </xdr:from>
    <xdr:to>
      <xdr:col>18</xdr:col>
      <xdr:colOff>383000</xdr:colOff>
      <xdr:row>85</xdr:row>
      <xdr:rowOff>181720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315436CD-8E3D-440C-AFD7-52385B0FD252}"/>
            </a:ext>
          </a:extLst>
        </xdr:cNvPr>
        <xdr:cNvSpPr/>
      </xdr:nvSpPr>
      <xdr:spPr>
        <a:xfrm>
          <a:off x="16824960" y="1658372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65</xdr:row>
      <xdr:rowOff>50800</xdr:rowOff>
    </xdr:from>
    <xdr:to>
      <xdr:col>3</xdr:col>
      <xdr:colOff>807625</xdr:colOff>
      <xdr:row>65</xdr:row>
      <xdr:rowOff>130730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85B5CFFC-702F-407A-AA6F-82B68BCC531A}"/>
            </a:ext>
          </a:extLst>
        </xdr:cNvPr>
        <xdr:cNvSpPr/>
      </xdr:nvSpPr>
      <xdr:spPr>
        <a:xfrm>
          <a:off x="2244067" y="130505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457201</xdr:colOff>
      <xdr:row>84</xdr:row>
      <xdr:rowOff>186159</xdr:rowOff>
    </xdr:from>
    <xdr:to>
      <xdr:col>18</xdr:col>
      <xdr:colOff>534839</xdr:colOff>
      <xdr:row>85</xdr:row>
      <xdr:rowOff>80603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49DCBBD1-B022-4AD0-8206-A20E9441BDC5}"/>
            </a:ext>
          </a:extLst>
        </xdr:cNvPr>
        <xdr:cNvSpPr/>
      </xdr:nvSpPr>
      <xdr:spPr>
        <a:xfrm>
          <a:off x="16977361" y="16477719"/>
          <a:ext cx="77638" cy="7732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457200</xdr:colOff>
      <xdr:row>86</xdr:row>
      <xdr:rowOff>75421</xdr:rowOff>
    </xdr:from>
    <xdr:to>
      <xdr:col>18</xdr:col>
      <xdr:colOff>535400</xdr:colOff>
      <xdr:row>86</xdr:row>
      <xdr:rowOff>147854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29234A7C-39E3-4089-B182-31F8D7FC309C}"/>
            </a:ext>
          </a:extLst>
        </xdr:cNvPr>
        <xdr:cNvSpPr/>
      </xdr:nvSpPr>
      <xdr:spPr>
        <a:xfrm>
          <a:off x="16977360" y="1673274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465690</xdr:colOff>
      <xdr:row>83</xdr:row>
      <xdr:rowOff>84667</xdr:rowOff>
    </xdr:from>
    <xdr:to>
      <xdr:col>18</xdr:col>
      <xdr:colOff>538008</xdr:colOff>
      <xdr:row>83</xdr:row>
      <xdr:rowOff>164597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8980E3BE-67B0-4030-81DB-15E705250B85}"/>
            </a:ext>
          </a:extLst>
        </xdr:cNvPr>
        <xdr:cNvSpPr/>
      </xdr:nvSpPr>
      <xdr:spPr>
        <a:xfrm>
          <a:off x="16985850" y="1619334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</xdr:colOff>
      <xdr:row>85</xdr:row>
      <xdr:rowOff>152292</xdr:rowOff>
    </xdr:from>
    <xdr:to>
      <xdr:col>19</xdr:col>
      <xdr:colOff>77639</xdr:colOff>
      <xdr:row>86</xdr:row>
      <xdr:rowOff>46737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8A1C32A3-1803-4D2D-B3C5-4F0C275C074D}"/>
            </a:ext>
          </a:extLst>
        </xdr:cNvPr>
        <xdr:cNvSpPr/>
      </xdr:nvSpPr>
      <xdr:spPr>
        <a:xfrm>
          <a:off x="17129761" y="16626732"/>
          <a:ext cx="77638" cy="77325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0</xdr:colOff>
      <xdr:row>87</xdr:row>
      <xdr:rowOff>41554</xdr:rowOff>
    </xdr:from>
    <xdr:to>
      <xdr:col>19</xdr:col>
      <xdr:colOff>78200</xdr:colOff>
      <xdr:row>87</xdr:row>
      <xdr:rowOff>113987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9E7BA40D-2DA2-4DD9-8FE0-2C3383CD89B5}"/>
            </a:ext>
          </a:extLst>
        </xdr:cNvPr>
        <xdr:cNvSpPr/>
      </xdr:nvSpPr>
      <xdr:spPr>
        <a:xfrm>
          <a:off x="17129760" y="168817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8490</xdr:colOff>
      <xdr:row>84</xdr:row>
      <xdr:rowOff>50800</xdr:rowOff>
    </xdr:from>
    <xdr:to>
      <xdr:col>19</xdr:col>
      <xdr:colOff>80808</xdr:colOff>
      <xdr:row>84</xdr:row>
      <xdr:rowOff>130730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69D1E083-6962-4B66-AA2B-13C440884344}"/>
            </a:ext>
          </a:extLst>
        </xdr:cNvPr>
        <xdr:cNvSpPr/>
      </xdr:nvSpPr>
      <xdr:spPr>
        <a:xfrm>
          <a:off x="17138250" y="163423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152401</xdr:colOff>
      <xdr:row>86</xdr:row>
      <xdr:rowOff>118426</xdr:rowOff>
    </xdr:from>
    <xdr:to>
      <xdr:col>19</xdr:col>
      <xdr:colOff>230039</xdr:colOff>
      <xdr:row>87</xdr:row>
      <xdr:rowOff>12870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67DE546F-AD99-4D67-BE7A-F0D472F1365A}"/>
            </a:ext>
          </a:extLst>
        </xdr:cNvPr>
        <xdr:cNvSpPr/>
      </xdr:nvSpPr>
      <xdr:spPr>
        <a:xfrm>
          <a:off x="17282161" y="16775746"/>
          <a:ext cx="77638" cy="77324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152400</xdr:colOff>
      <xdr:row>88</xdr:row>
      <xdr:rowOff>7687</xdr:rowOff>
    </xdr:from>
    <xdr:to>
      <xdr:col>19</xdr:col>
      <xdr:colOff>230600</xdr:colOff>
      <xdr:row>88</xdr:row>
      <xdr:rowOff>80120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9F50D31-D72F-4EC5-8DE2-B644FC8AF9F0}"/>
            </a:ext>
          </a:extLst>
        </xdr:cNvPr>
        <xdr:cNvSpPr/>
      </xdr:nvSpPr>
      <xdr:spPr>
        <a:xfrm>
          <a:off x="17282160" y="1703076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160890</xdr:colOff>
      <xdr:row>85</xdr:row>
      <xdr:rowOff>16933</xdr:rowOff>
    </xdr:from>
    <xdr:to>
      <xdr:col>19</xdr:col>
      <xdr:colOff>233208</xdr:colOff>
      <xdr:row>85</xdr:row>
      <xdr:rowOff>96863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E31F02C5-8456-4D01-8AC3-2BFB44CB8BE7}"/>
            </a:ext>
          </a:extLst>
        </xdr:cNvPr>
        <xdr:cNvSpPr/>
      </xdr:nvSpPr>
      <xdr:spPr>
        <a:xfrm>
          <a:off x="17290650" y="1649137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304801</xdr:colOff>
      <xdr:row>87</xdr:row>
      <xdr:rowOff>84559</xdr:rowOff>
    </xdr:from>
    <xdr:to>
      <xdr:col>19</xdr:col>
      <xdr:colOff>382439</xdr:colOff>
      <xdr:row>87</xdr:row>
      <xdr:rowOff>165270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FE39DBCC-523E-41FE-A48E-AE895D92D2CC}"/>
            </a:ext>
          </a:extLst>
        </xdr:cNvPr>
        <xdr:cNvSpPr/>
      </xdr:nvSpPr>
      <xdr:spPr>
        <a:xfrm>
          <a:off x="17434561" y="16924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304800</xdr:colOff>
      <xdr:row>88</xdr:row>
      <xdr:rowOff>160087</xdr:rowOff>
    </xdr:from>
    <xdr:to>
      <xdr:col>19</xdr:col>
      <xdr:colOff>383000</xdr:colOff>
      <xdr:row>89</xdr:row>
      <xdr:rowOff>46254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4E051502-6110-42D9-9D78-039239D05EEF}"/>
            </a:ext>
          </a:extLst>
        </xdr:cNvPr>
        <xdr:cNvSpPr/>
      </xdr:nvSpPr>
      <xdr:spPr>
        <a:xfrm>
          <a:off x="17434560" y="17183167"/>
          <a:ext cx="78200" cy="69047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313290</xdr:colOff>
      <xdr:row>85</xdr:row>
      <xdr:rowOff>169333</xdr:rowOff>
    </xdr:from>
    <xdr:to>
      <xdr:col>19</xdr:col>
      <xdr:colOff>385608</xdr:colOff>
      <xdr:row>86</xdr:row>
      <xdr:rowOff>62997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2E8D904D-184D-4E9F-9131-44488FB2FCB6}"/>
            </a:ext>
          </a:extLst>
        </xdr:cNvPr>
        <xdr:cNvSpPr/>
      </xdr:nvSpPr>
      <xdr:spPr>
        <a:xfrm>
          <a:off x="17443050" y="16643773"/>
          <a:ext cx="72318" cy="76544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71</xdr:row>
      <xdr:rowOff>75421</xdr:rowOff>
    </xdr:from>
    <xdr:to>
      <xdr:col>3</xdr:col>
      <xdr:colOff>810566</xdr:colOff>
      <xdr:row>71</xdr:row>
      <xdr:rowOff>147854</xdr:rowOff>
    </xdr:to>
    <xdr:sp macro="" textlink="">
      <xdr:nvSpPr>
        <xdr:cNvPr id="23" name="Isosceles Triangle 22">
          <a:extLst>
            <a:ext uri="{FF2B5EF4-FFF2-40B4-BE49-F238E27FC236}">
              <a16:creationId xmlns:a16="http://schemas.microsoft.com/office/drawing/2014/main" id="{3C81F960-3737-465D-98DA-9BBCAE1FAFFB}"/>
            </a:ext>
          </a:extLst>
        </xdr:cNvPr>
        <xdr:cNvSpPr/>
      </xdr:nvSpPr>
      <xdr:spPr>
        <a:xfrm>
          <a:off x="2241126" y="14172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735307</xdr:colOff>
      <xdr:row>63</xdr:row>
      <xdr:rowOff>67733</xdr:rowOff>
    </xdr:from>
    <xdr:to>
      <xdr:col>3</xdr:col>
      <xdr:colOff>807625</xdr:colOff>
      <xdr:row>63</xdr:row>
      <xdr:rowOff>147663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157E9B61-B421-4EA8-A2A2-CFDA27290685}"/>
            </a:ext>
          </a:extLst>
        </xdr:cNvPr>
        <xdr:cNvSpPr/>
      </xdr:nvSpPr>
      <xdr:spPr>
        <a:xfrm>
          <a:off x="2244067" y="127016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67</xdr:row>
      <xdr:rowOff>50693</xdr:rowOff>
    </xdr:from>
    <xdr:to>
      <xdr:col>3</xdr:col>
      <xdr:colOff>810285</xdr:colOff>
      <xdr:row>67</xdr:row>
      <xdr:rowOff>131404</xdr:rowOff>
    </xdr:to>
    <xdr:sp macro="" textlink="">
      <xdr:nvSpPr>
        <xdr:cNvPr id="25" name="Oval 24">
          <a:extLst>
            <a:ext uri="{FF2B5EF4-FFF2-40B4-BE49-F238E27FC236}">
              <a16:creationId xmlns:a16="http://schemas.microsoft.com/office/drawing/2014/main" id="{2A2D403B-30E8-4D0B-8D51-AB741524609B}"/>
            </a:ext>
          </a:extLst>
        </xdr:cNvPr>
        <xdr:cNvSpPr/>
      </xdr:nvSpPr>
      <xdr:spPr>
        <a:xfrm>
          <a:off x="2241407" y="13416173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59</xdr:row>
      <xdr:rowOff>58487</xdr:rowOff>
    </xdr:from>
    <xdr:to>
      <xdr:col>3</xdr:col>
      <xdr:colOff>810566</xdr:colOff>
      <xdr:row>59</xdr:row>
      <xdr:rowOff>130920</xdr:rowOff>
    </xdr:to>
    <xdr:sp macro="" textlink="">
      <xdr:nvSpPr>
        <xdr:cNvPr id="26" name="Isosceles Triangle 25">
          <a:extLst>
            <a:ext uri="{FF2B5EF4-FFF2-40B4-BE49-F238E27FC236}">
              <a16:creationId xmlns:a16="http://schemas.microsoft.com/office/drawing/2014/main" id="{B269F1E8-67D4-402C-96D3-A1C0A306E76D}"/>
            </a:ext>
          </a:extLst>
        </xdr:cNvPr>
        <xdr:cNvSpPr/>
      </xdr:nvSpPr>
      <xdr:spPr>
        <a:xfrm>
          <a:off x="2241126" y="1193044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63</xdr:row>
      <xdr:rowOff>59267</xdr:rowOff>
    </xdr:from>
    <xdr:to>
      <xdr:col>13</xdr:col>
      <xdr:colOff>808941</xdr:colOff>
      <xdr:row>63</xdr:row>
      <xdr:rowOff>139197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D24000DC-6B93-4FF9-BC86-D1848860CCC1}"/>
            </a:ext>
          </a:extLst>
        </xdr:cNvPr>
        <xdr:cNvSpPr/>
      </xdr:nvSpPr>
      <xdr:spPr>
        <a:xfrm>
          <a:off x="11945643" y="1269322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732647</xdr:colOff>
      <xdr:row>66</xdr:row>
      <xdr:rowOff>67625</xdr:rowOff>
    </xdr:from>
    <xdr:to>
      <xdr:col>3</xdr:col>
      <xdr:colOff>810285</xdr:colOff>
      <xdr:row>66</xdr:row>
      <xdr:rowOff>148336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58A10ADF-E1E9-4CEC-B177-9C32B4E19BB0}"/>
            </a:ext>
          </a:extLst>
        </xdr:cNvPr>
        <xdr:cNvSpPr/>
      </xdr:nvSpPr>
      <xdr:spPr>
        <a:xfrm>
          <a:off x="2241407" y="1325022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732366</xdr:colOff>
      <xdr:row>70</xdr:row>
      <xdr:rowOff>66954</xdr:rowOff>
    </xdr:from>
    <xdr:to>
      <xdr:col>3</xdr:col>
      <xdr:colOff>810566</xdr:colOff>
      <xdr:row>70</xdr:row>
      <xdr:rowOff>139387</xdr:rowOff>
    </xdr:to>
    <xdr:sp macro="" textlink="">
      <xdr:nvSpPr>
        <xdr:cNvPr id="29" name="Isosceles Triangle 28">
          <a:extLst>
            <a:ext uri="{FF2B5EF4-FFF2-40B4-BE49-F238E27FC236}">
              <a16:creationId xmlns:a16="http://schemas.microsoft.com/office/drawing/2014/main" id="{EC161CED-00ED-4C5F-B609-3AC54DCEF5A0}"/>
            </a:ext>
          </a:extLst>
        </xdr:cNvPr>
        <xdr:cNvSpPr/>
      </xdr:nvSpPr>
      <xdr:spPr>
        <a:xfrm>
          <a:off x="2241126" y="139810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64</xdr:row>
      <xdr:rowOff>52917</xdr:rowOff>
    </xdr:from>
    <xdr:to>
      <xdr:col>13</xdr:col>
      <xdr:colOff>808941</xdr:colOff>
      <xdr:row>64</xdr:row>
      <xdr:rowOff>132847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B9CF5EBD-5AA3-4219-BCB4-915CD4F29B5E}"/>
            </a:ext>
          </a:extLst>
        </xdr:cNvPr>
        <xdr:cNvSpPr/>
      </xdr:nvSpPr>
      <xdr:spPr>
        <a:xfrm>
          <a:off x="11945643" y="1286975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64</xdr:row>
      <xdr:rowOff>50692</xdr:rowOff>
    </xdr:from>
    <xdr:to>
      <xdr:col>8</xdr:col>
      <xdr:colOff>824301</xdr:colOff>
      <xdr:row>64</xdr:row>
      <xdr:rowOff>131403</xdr:rowOff>
    </xdr:to>
    <xdr:sp macro="" textlink="">
      <xdr:nvSpPr>
        <xdr:cNvPr id="31" name="Oval 30">
          <a:extLst>
            <a:ext uri="{FF2B5EF4-FFF2-40B4-BE49-F238E27FC236}">
              <a16:creationId xmlns:a16="http://schemas.microsoft.com/office/drawing/2014/main" id="{C6C8E47B-B323-4D04-81AE-1E897004CFD4}"/>
            </a:ext>
          </a:extLst>
        </xdr:cNvPr>
        <xdr:cNvSpPr/>
      </xdr:nvSpPr>
      <xdr:spPr>
        <a:xfrm>
          <a:off x="7010303" y="1286753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19</xdr:col>
      <xdr:colOff>457200</xdr:colOff>
      <xdr:row>80</xdr:row>
      <xdr:rowOff>75421</xdr:rowOff>
    </xdr:from>
    <xdr:to>
      <xdr:col>19</xdr:col>
      <xdr:colOff>535400</xdr:colOff>
      <xdr:row>80</xdr:row>
      <xdr:rowOff>147854</xdr:rowOff>
    </xdr:to>
    <xdr:sp macro="" textlink="">
      <xdr:nvSpPr>
        <xdr:cNvPr id="32" name="Isosceles Triangle 31">
          <a:extLst>
            <a:ext uri="{FF2B5EF4-FFF2-40B4-BE49-F238E27FC236}">
              <a16:creationId xmlns:a16="http://schemas.microsoft.com/office/drawing/2014/main" id="{B1C8B333-35FC-4536-A16D-22E1E2769A08}"/>
            </a:ext>
          </a:extLst>
        </xdr:cNvPr>
        <xdr:cNvSpPr/>
      </xdr:nvSpPr>
      <xdr:spPr>
        <a:xfrm>
          <a:off x="17586960" y="1563546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65</xdr:row>
      <xdr:rowOff>50800</xdr:rowOff>
    </xdr:from>
    <xdr:to>
      <xdr:col>13</xdr:col>
      <xdr:colOff>808941</xdr:colOff>
      <xdr:row>65</xdr:row>
      <xdr:rowOff>130730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7750C33B-161B-45B7-A821-81938B2F1E31}"/>
            </a:ext>
          </a:extLst>
        </xdr:cNvPr>
        <xdr:cNvSpPr/>
      </xdr:nvSpPr>
      <xdr:spPr>
        <a:xfrm>
          <a:off x="11945643" y="130505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746663</xdr:colOff>
      <xdr:row>65</xdr:row>
      <xdr:rowOff>42226</xdr:rowOff>
    </xdr:from>
    <xdr:to>
      <xdr:col>8</xdr:col>
      <xdr:colOff>824301</xdr:colOff>
      <xdr:row>65</xdr:row>
      <xdr:rowOff>122937</xdr:rowOff>
    </xdr:to>
    <xdr:sp macro="" textlink="">
      <xdr:nvSpPr>
        <xdr:cNvPr id="34" name="Oval 33">
          <a:extLst>
            <a:ext uri="{FF2B5EF4-FFF2-40B4-BE49-F238E27FC236}">
              <a16:creationId xmlns:a16="http://schemas.microsoft.com/office/drawing/2014/main" id="{ACFCB236-7A62-4BF9-A095-7157DB6976C5}"/>
            </a:ext>
          </a:extLst>
        </xdr:cNvPr>
        <xdr:cNvSpPr/>
      </xdr:nvSpPr>
      <xdr:spPr>
        <a:xfrm>
          <a:off x="7010303" y="1304194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0</xdr:colOff>
      <xdr:row>81</xdr:row>
      <xdr:rowOff>41554</xdr:rowOff>
    </xdr:from>
    <xdr:to>
      <xdr:col>20</xdr:col>
      <xdr:colOff>78200</xdr:colOff>
      <xdr:row>81</xdr:row>
      <xdr:rowOff>113987</xdr:rowOff>
    </xdr:to>
    <xdr:sp macro="" textlink="">
      <xdr:nvSpPr>
        <xdr:cNvPr id="35" name="Isosceles Triangle 34">
          <a:extLst>
            <a:ext uri="{FF2B5EF4-FFF2-40B4-BE49-F238E27FC236}">
              <a16:creationId xmlns:a16="http://schemas.microsoft.com/office/drawing/2014/main" id="{903164B5-2386-4D63-B686-45C2958D695F}"/>
            </a:ext>
          </a:extLst>
        </xdr:cNvPr>
        <xdr:cNvSpPr/>
      </xdr:nvSpPr>
      <xdr:spPr>
        <a:xfrm>
          <a:off x="17739360" y="1578447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736623</xdr:colOff>
      <xdr:row>66</xdr:row>
      <xdr:rowOff>59266</xdr:rowOff>
    </xdr:from>
    <xdr:to>
      <xdr:col>13</xdr:col>
      <xdr:colOff>808941</xdr:colOff>
      <xdr:row>66</xdr:row>
      <xdr:rowOff>139196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FB682B17-0843-438F-B4C1-9B3E47072C8B}"/>
            </a:ext>
          </a:extLst>
        </xdr:cNvPr>
        <xdr:cNvSpPr/>
      </xdr:nvSpPr>
      <xdr:spPr>
        <a:xfrm>
          <a:off x="11945643" y="132418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733963</xdr:colOff>
      <xdr:row>67</xdr:row>
      <xdr:rowOff>59160</xdr:rowOff>
    </xdr:from>
    <xdr:to>
      <xdr:col>13</xdr:col>
      <xdr:colOff>811601</xdr:colOff>
      <xdr:row>67</xdr:row>
      <xdr:rowOff>139871</xdr:rowOff>
    </xdr:to>
    <xdr:sp macro="" textlink="">
      <xdr:nvSpPr>
        <xdr:cNvPr id="37" name="Oval 36">
          <a:extLst>
            <a:ext uri="{FF2B5EF4-FFF2-40B4-BE49-F238E27FC236}">
              <a16:creationId xmlns:a16="http://schemas.microsoft.com/office/drawing/2014/main" id="{9C71466C-F37B-4F0E-A6D4-26988BC2BB51}"/>
            </a:ext>
          </a:extLst>
        </xdr:cNvPr>
        <xdr:cNvSpPr/>
      </xdr:nvSpPr>
      <xdr:spPr>
        <a:xfrm>
          <a:off x="11942983" y="1342464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152400</xdr:colOff>
      <xdr:row>82</xdr:row>
      <xdr:rowOff>7687</xdr:rowOff>
    </xdr:from>
    <xdr:to>
      <xdr:col>20</xdr:col>
      <xdr:colOff>230600</xdr:colOff>
      <xdr:row>82</xdr:row>
      <xdr:rowOff>80120</xdr:rowOff>
    </xdr:to>
    <xdr:sp macro="" textlink="">
      <xdr:nvSpPr>
        <xdr:cNvPr id="38" name="Isosceles Triangle 37">
          <a:extLst>
            <a:ext uri="{FF2B5EF4-FFF2-40B4-BE49-F238E27FC236}">
              <a16:creationId xmlns:a16="http://schemas.microsoft.com/office/drawing/2014/main" id="{7E0E16B6-0541-481D-8146-6C2F65C4E79B}"/>
            </a:ext>
          </a:extLst>
        </xdr:cNvPr>
        <xdr:cNvSpPr/>
      </xdr:nvSpPr>
      <xdr:spPr>
        <a:xfrm>
          <a:off x="17891760" y="159334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63</xdr:row>
      <xdr:rowOff>50799</xdr:rowOff>
    </xdr:from>
    <xdr:to>
      <xdr:col>8</xdr:col>
      <xdr:colOff>821641</xdr:colOff>
      <xdr:row>63</xdr:row>
      <xdr:rowOff>130729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876C8F64-7A2E-4528-82D9-F206A3AE4D97}"/>
            </a:ext>
          </a:extLst>
        </xdr:cNvPr>
        <xdr:cNvSpPr/>
      </xdr:nvSpPr>
      <xdr:spPr>
        <a:xfrm>
          <a:off x="7012963" y="1268475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304801</xdr:colOff>
      <xdr:row>81</xdr:row>
      <xdr:rowOff>84559</xdr:rowOff>
    </xdr:from>
    <xdr:to>
      <xdr:col>20</xdr:col>
      <xdr:colOff>382439</xdr:colOff>
      <xdr:row>81</xdr:row>
      <xdr:rowOff>165270</xdr:rowOff>
    </xdr:to>
    <xdr:sp macro="" textlink="">
      <xdr:nvSpPr>
        <xdr:cNvPr id="40" name="Oval 39">
          <a:extLst>
            <a:ext uri="{FF2B5EF4-FFF2-40B4-BE49-F238E27FC236}">
              <a16:creationId xmlns:a16="http://schemas.microsoft.com/office/drawing/2014/main" id="{10843FE9-5084-4219-8CDA-E846920B5051}"/>
            </a:ext>
          </a:extLst>
        </xdr:cNvPr>
        <xdr:cNvSpPr/>
      </xdr:nvSpPr>
      <xdr:spPr>
        <a:xfrm>
          <a:off x="18044161" y="1582747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20</xdr:col>
      <xdr:colOff>304800</xdr:colOff>
      <xdr:row>82</xdr:row>
      <xdr:rowOff>160087</xdr:rowOff>
    </xdr:from>
    <xdr:to>
      <xdr:col>20</xdr:col>
      <xdr:colOff>383000</xdr:colOff>
      <xdr:row>83</xdr:row>
      <xdr:rowOff>46254</xdr:rowOff>
    </xdr:to>
    <xdr:sp macro="" textlink="">
      <xdr:nvSpPr>
        <xdr:cNvPr id="41" name="Isosceles Triangle 40">
          <a:extLst>
            <a:ext uri="{FF2B5EF4-FFF2-40B4-BE49-F238E27FC236}">
              <a16:creationId xmlns:a16="http://schemas.microsoft.com/office/drawing/2014/main" id="{9B6C77FB-1FEA-4FA0-8B27-3DC7DBE504BE}"/>
            </a:ext>
          </a:extLst>
        </xdr:cNvPr>
        <xdr:cNvSpPr/>
      </xdr:nvSpPr>
      <xdr:spPr>
        <a:xfrm>
          <a:off x="18044160" y="16085887"/>
          <a:ext cx="78200" cy="69047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749323</xdr:colOff>
      <xdr:row>66</xdr:row>
      <xdr:rowOff>50800</xdr:rowOff>
    </xdr:from>
    <xdr:to>
      <xdr:col>8</xdr:col>
      <xdr:colOff>821641</xdr:colOff>
      <xdr:row>66</xdr:row>
      <xdr:rowOff>130730</xdr:rowOff>
    </xdr:to>
    <xdr:sp macro="" textlink="">
      <xdr:nvSpPr>
        <xdr:cNvPr id="42" name="Rectangle 41">
          <a:extLst>
            <a:ext uri="{FF2B5EF4-FFF2-40B4-BE49-F238E27FC236}">
              <a16:creationId xmlns:a16="http://schemas.microsoft.com/office/drawing/2014/main" id="{55F5876E-87B4-4E32-B040-55BF2CB45BF8}"/>
            </a:ext>
          </a:extLst>
        </xdr:cNvPr>
        <xdr:cNvSpPr/>
      </xdr:nvSpPr>
      <xdr:spPr>
        <a:xfrm>
          <a:off x="7012963" y="13233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40</xdr:row>
      <xdr:rowOff>50800</xdr:rowOff>
    </xdr:from>
    <xdr:to>
      <xdr:col>3</xdr:col>
      <xdr:colOff>807202</xdr:colOff>
      <xdr:row>40</xdr:row>
      <xdr:rowOff>130730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D1BADDB0-727C-4952-A1C1-7DAA53CC747E}"/>
            </a:ext>
          </a:extLst>
        </xdr:cNvPr>
        <xdr:cNvSpPr/>
      </xdr:nvSpPr>
      <xdr:spPr>
        <a:xfrm>
          <a:off x="2243644" y="86309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45</xdr:row>
      <xdr:rowOff>75421</xdr:rowOff>
    </xdr:from>
    <xdr:to>
      <xdr:col>3</xdr:col>
      <xdr:colOff>810143</xdr:colOff>
      <xdr:row>45</xdr:row>
      <xdr:rowOff>147854</xdr:rowOff>
    </xdr:to>
    <xdr:sp macro="" textlink="">
      <xdr:nvSpPr>
        <xdr:cNvPr id="44" name="Isosceles Triangle 43">
          <a:extLst>
            <a:ext uri="{FF2B5EF4-FFF2-40B4-BE49-F238E27FC236}">
              <a16:creationId xmlns:a16="http://schemas.microsoft.com/office/drawing/2014/main" id="{36030F80-D0FC-4B6A-8D86-F0C5D5D128A6}"/>
            </a:ext>
          </a:extLst>
        </xdr:cNvPr>
        <xdr:cNvSpPr/>
      </xdr:nvSpPr>
      <xdr:spPr>
        <a:xfrm>
          <a:off x="2240703" y="956994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33</xdr:row>
      <xdr:rowOff>58487</xdr:rowOff>
    </xdr:from>
    <xdr:to>
      <xdr:col>3</xdr:col>
      <xdr:colOff>810143</xdr:colOff>
      <xdr:row>33</xdr:row>
      <xdr:rowOff>130920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67EB89F7-9B6F-47ED-BDE2-CC3970782970}"/>
            </a:ext>
          </a:extLst>
        </xdr:cNvPr>
        <xdr:cNvSpPr/>
      </xdr:nvSpPr>
      <xdr:spPr>
        <a:xfrm>
          <a:off x="2240703" y="696220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44</xdr:row>
      <xdr:rowOff>66954</xdr:rowOff>
    </xdr:from>
    <xdr:to>
      <xdr:col>3</xdr:col>
      <xdr:colOff>810143</xdr:colOff>
      <xdr:row>44</xdr:row>
      <xdr:rowOff>139387</xdr:rowOff>
    </xdr:to>
    <xdr:sp macro="" textlink="">
      <xdr:nvSpPr>
        <xdr:cNvPr id="46" name="Isosceles Triangle 45">
          <a:extLst>
            <a:ext uri="{FF2B5EF4-FFF2-40B4-BE49-F238E27FC236}">
              <a16:creationId xmlns:a16="http://schemas.microsoft.com/office/drawing/2014/main" id="{22192CA8-20E8-43C6-A836-09A87581D27B}"/>
            </a:ext>
          </a:extLst>
        </xdr:cNvPr>
        <xdr:cNvSpPr/>
      </xdr:nvSpPr>
      <xdr:spPr>
        <a:xfrm>
          <a:off x="2240703" y="93785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731943</xdr:colOff>
      <xdr:row>34</xdr:row>
      <xdr:rowOff>58487</xdr:rowOff>
    </xdr:from>
    <xdr:to>
      <xdr:col>3</xdr:col>
      <xdr:colOff>810143</xdr:colOff>
      <xdr:row>34</xdr:row>
      <xdr:rowOff>130920</xdr:rowOff>
    </xdr:to>
    <xdr:sp macro="" textlink="">
      <xdr:nvSpPr>
        <xdr:cNvPr id="47" name="Isosceles Triangle 46">
          <a:extLst>
            <a:ext uri="{FF2B5EF4-FFF2-40B4-BE49-F238E27FC236}">
              <a16:creationId xmlns:a16="http://schemas.microsoft.com/office/drawing/2014/main" id="{EE089D7B-5394-4979-A439-57BC9C522C65}"/>
            </a:ext>
          </a:extLst>
        </xdr:cNvPr>
        <xdr:cNvSpPr/>
      </xdr:nvSpPr>
      <xdr:spPr>
        <a:xfrm>
          <a:off x="2240703" y="71450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38</xdr:row>
      <xdr:rowOff>213360</xdr:rowOff>
    </xdr:from>
    <xdr:to>
      <xdr:col>3</xdr:col>
      <xdr:colOff>807202</xdr:colOff>
      <xdr:row>38</xdr:row>
      <xdr:rowOff>293290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CF5C9C68-CA3D-4AE8-AF5E-B14F9ED11BBB}"/>
            </a:ext>
          </a:extLst>
        </xdr:cNvPr>
        <xdr:cNvSpPr/>
      </xdr:nvSpPr>
      <xdr:spPr>
        <a:xfrm>
          <a:off x="2243644" y="8229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734884</xdr:colOff>
      <xdr:row>37</xdr:row>
      <xdr:rowOff>167640</xdr:rowOff>
    </xdr:from>
    <xdr:to>
      <xdr:col>3</xdr:col>
      <xdr:colOff>807202</xdr:colOff>
      <xdr:row>37</xdr:row>
      <xdr:rowOff>247570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A486FBFD-3986-4219-8526-56DFCC79990C}"/>
            </a:ext>
          </a:extLst>
        </xdr:cNvPr>
        <xdr:cNvSpPr/>
      </xdr:nvSpPr>
      <xdr:spPr>
        <a:xfrm>
          <a:off x="2243644" y="7802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714602</xdr:colOff>
      <xdr:row>9</xdr:row>
      <xdr:rowOff>141696</xdr:rowOff>
    </xdr:from>
    <xdr:to>
      <xdr:col>3</xdr:col>
      <xdr:colOff>785015</xdr:colOff>
      <xdr:row>9</xdr:row>
      <xdr:rowOff>221626</xdr:rowOff>
    </xdr:to>
    <xdr:sp macro="" textlink="">
      <xdr:nvSpPr>
        <xdr:cNvPr id="50" name="Rectangle 49">
          <a:extLst>
            <a:ext uri="{FF2B5EF4-FFF2-40B4-BE49-F238E27FC236}">
              <a16:creationId xmlns:a16="http://schemas.microsoft.com/office/drawing/2014/main" id="{1F9BF1A5-D7DF-43ED-A169-E60D62BB76FA}"/>
            </a:ext>
          </a:extLst>
        </xdr:cNvPr>
        <xdr:cNvSpPr/>
      </xdr:nvSpPr>
      <xdr:spPr>
        <a:xfrm>
          <a:off x="2221185" y="2310130"/>
          <a:ext cx="70413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710708</xdr:colOff>
      <xdr:row>11</xdr:row>
      <xdr:rowOff>71067</xdr:rowOff>
    </xdr:from>
    <xdr:to>
      <xdr:col>3</xdr:col>
      <xdr:colOff>788908</xdr:colOff>
      <xdr:row>11</xdr:row>
      <xdr:rowOff>141595</xdr:rowOff>
    </xdr:to>
    <xdr:sp macro="" textlink="">
      <xdr:nvSpPr>
        <xdr:cNvPr id="51" name="Isosceles Triangle 50">
          <a:extLst>
            <a:ext uri="{FF2B5EF4-FFF2-40B4-BE49-F238E27FC236}">
              <a16:creationId xmlns:a16="http://schemas.microsoft.com/office/drawing/2014/main" id="{F0904A44-D14A-4B4D-9838-0ADF6C00AC36}"/>
            </a:ext>
          </a:extLst>
        </xdr:cNvPr>
        <xdr:cNvSpPr/>
      </xdr:nvSpPr>
      <xdr:spPr>
        <a:xfrm>
          <a:off x="2217291" y="2809913"/>
          <a:ext cx="78200" cy="70528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50074</xdr:colOff>
      <xdr:row>6</xdr:row>
      <xdr:rowOff>60959</xdr:rowOff>
    </xdr:from>
    <xdr:ext cx="198137" cy="251482"/>
    <xdr:pic>
      <xdr:nvPicPr>
        <xdr:cNvPr id="53" name="Picture 52">
          <a:extLst>
            <a:ext uri="{FF2B5EF4-FFF2-40B4-BE49-F238E27FC236}">
              <a16:creationId xmlns:a16="http://schemas.microsoft.com/office/drawing/2014/main" id="{50CFA41A-E380-4843-8815-A3561CF81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6577" y="1158239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731367</xdr:colOff>
      <xdr:row>38</xdr:row>
      <xdr:rowOff>39858</xdr:rowOff>
    </xdr:from>
    <xdr:to>
      <xdr:col>3</xdr:col>
      <xdr:colOff>803685</xdr:colOff>
      <xdr:row>38</xdr:row>
      <xdr:rowOff>119788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DEB10FF1-7697-47FF-BE81-D3BC50290AB7}"/>
            </a:ext>
          </a:extLst>
        </xdr:cNvPr>
        <xdr:cNvSpPr/>
      </xdr:nvSpPr>
      <xdr:spPr>
        <a:xfrm>
          <a:off x="2240127" y="8056098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2</xdr:col>
      <xdr:colOff>251460</xdr:colOff>
      <xdr:row>14</xdr:row>
      <xdr:rowOff>167640</xdr:rowOff>
    </xdr:from>
    <xdr:ext cx="198137" cy="251482"/>
    <xdr:pic>
      <xdr:nvPicPr>
        <xdr:cNvPr id="55" name="Picture 54">
          <a:extLst>
            <a:ext uri="{FF2B5EF4-FFF2-40B4-BE49-F238E27FC236}">
              <a16:creationId xmlns:a16="http://schemas.microsoft.com/office/drawing/2014/main" id="{DC6BE158-C626-4A95-B6DD-6C53F6ACD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" y="359664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718412</xdr:colOff>
      <xdr:row>6</xdr:row>
      <xdr:rowOff>59669</xdr:rowOff>
    </xdr:from>
    <xdr:to>
      <xdr:col>3</xdr:col>
      <xdr:colOff>781205</xdr:colOff>
      <xdr:row>6</xdr:row>
      <xdr:rowOff>131979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AF5F7592-F697-4522-9D0F-A8771925F61A}"/>
            </a:ext>
          </a:extLst>
        </xdr:cNvPr>
        <xdr:cNvSpPr/>
      </xdr:nvSpPr>
      <xdr:spPr>
        <a:xfrm>
          <a:off x="2224995" y="1156949"/>
          <a:ext cx="62793" cy="7231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718412</xdr:colOff>
      <xdr:row>7</xdr:row>
      <xdr:rowOff>121301</xdr:rowOff>
    </xdr:from>
    <xdr:to>
      <xdr:col>3</xdr:col>
      <xdr:colOff>781205</xdr:colOff>
      <xdr:row>7</xdr:row>
      <xdr:rowOff>193611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id="{573D029E-B873-4490-80EC-D3B85FF18B82}"/>
            </a:ext>
          </a:extLst>
        </xdr:cNvPr>
        <xdr:cNvSpPr/>
      </xdr:nvSpPr>
      <xdr:spPr>
        <a:xfrm>
          <a:off x="2224995" y="1514672"/>
          <a:ext cx="62793" cy="7231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5</xdr:col>
      <xdr:colOff>50074</xdr:colOff>
      <xdr:row>7</xdr:row>
      <xdr:rowOff>82731</xdr:rowOff>
    </xdr:from>
    <xdr:ext cx="198137" cy="251482"/>
    <xdr:pic>
      <xdr:nvPicPr>
        <xdr:cNvPr id="60" name="Picture 59">
          <a:extLst>
            <a:ext uri="{FF2B5EF4-FFF2-40B4-BE49-F238E27FC236}">
              <a16:creationId xmlns:a16="http://schemas.microsoft.com/office/drawing/2014/main" id="{FF44D963-40F7-4D8A-9999-C2C51B3D9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6577" y="1567542"/>
          <a:ext cx="198137" cy="251482"/>
        </a:xfrm>
        <a:prstGeom prst="rect">
          <a:avLst/>
        </a:prstGeom>
      </xdr:spPr>
    </xdr:pic>
    <xdr:clientData/>
  </xdr:oneCellAnchor>
  <xdr:oneCellAnchor>
    <xdr:from>
      <xdr:col>5</xdr:col>
      <xdr:colOff>58783</xdr:colOff>
      <xdr:row>8</xdr:row>
      <xdr:rowOff>60960</xdr:rowOff>
    </xdr:from>
    <xdr:ext cx="198137" cy="251482"/>
    <xdr:pic>
      <xdr:nvPicPr>
        <xdr:cNvPr id="61" name="Picture 60">
          <a:extLst>
            <a:ext uri="{FF2B5EF4-FFF2-40B4-BE49-F238E27FC236}">
              <a16:creationId xmlns:a16="http://schemas.microsoft.com/office/drawing/2014/main" id="{53A72059-F6FF-4241-8E85-F6B3EA228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5286" y="1841863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718412</xdr:colOff>
      <xdr:row>8</xdr:row>
      <xdr:rowOff>143072</xdr:rowOff>
    </xdr:from>
    <xdr:to>
      <xdr:col>3</xdr:col>
      <xdr:colOff>781205</xdr:colOff>
      <xdr:row>8</xdr:row>
      <xdr:rowOff>215382</xdr:rowOff>
    </xdr:to>
    <xdr:sp macro="" textlink="">
      <xdr:nvSpPr>
        <xdr:cNvPr id="62" name="Rectangle 61">
          <a:extLst>
            <a:ext uri="{FF2B5EF4-FFF2-40B4-BE49-F238E27FC236}">
              <a16:creationId xmlns:a16="http://schemas.microsoft.com/office/drawing/2014/main" id="{38A4659E-1DDF-4103-869A-BD15E922E85A}"/>
            </a:ext>
          </a:extLst>
        </xdr:cNvPr>
        <xdr:cNvSpPr/>
      </xdr:nvSpPr>
      <xdr:spPr>
        <a:xfrm>
          <a:off x="2224995" y="1923975"/>
          <a:ext cx="62793" cy="7231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710708</xdr:colOff>
      <xdr:row>10</xdr:row>
      <xdr:rowOff>46774</xdr:rowOff>
    </xdr:from>
    <xdr:to>
      <xdr:col>3</xdr:col>
      <xdr:colOff>788908</xdr:colOff>
      <xdr:row>10</xdr:row>
      <xdr:rowOff>117302</xdr:rowOff>
    </xdr:to>
    <xdr:sp macro="" textlink="">
      <xdr:nvSpPr>
        <xdr:cNvPr id="63" name="Isosceles Triangle 62">
          <a:extLst>
            <a:ext uri="{FF2B5EF4-FFF2-40B4-BE49-F238E27FC236}">
              <a16:creationId xmlns:a16="http://schemas.microsoft.com/office/drawing/2014/main" id="{B39595AC-B82B-429A-9178-9FE12E7F1049}"/>
            </a:ext>
          </a:extLst>
        </xdr:cNvPr>
        <xdr:cNvSpPr/>
      </xdr:nvSpPr>
      <xdr:spPr>
        <a:xfrm>
          <a:off x="2217291" y="2602740"/>
          <a:ext cx="78200" cy="70528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714376</xdr:colOff>
      <xdr:row>45</xdr:row>
      <xdr:rowOff>93177</xdr:rowOff>
    </xdr:from>
    <xdr:to>
      <xdr:col>3</xdr:col>
      <xdr:colOff>792014</xdr:colOff>
      <xdr:row>45</xdr:row>
      <xdr:rowOff>173888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238376" y="1540977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54</xdr:row>
      <xdr:rowOff>46090</xdr:rowOff>
    </xdr:from>
    <xdr:to>
      <xdr:col>3</xdr:col>
      <xdr:colOff>789116</xdr:colOff>
      <xdr:row>54</xdr:row>
      <xdr:rowOff>114441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234916" y="3925363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50</xdr:row>
      <xdr:rowOff>158462</xdr:rowOff>
    </xdr:from>
    <xdr:to>
      <xdr:col>3</xdr:col>
      <xdr:colOff>786175</xdr:colOff>
      <xdr:row>50</xdr:row>
      <xdr:rowOff>238392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237857" y="294322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749298</xdr:colOff>
      <xdr:row>51</xdr:row>
      <xdr:rowOff>136720</xdr:rowOff>
    </xdr:from>
    <xdr:to>
      <xdr:col>18</xdr:col>
      <xdr:colOff>826936</xdr:colOff>
      <xdr:row>51</xdr:row>
      <xdr:rowOff>217431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3176825" y="328862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44</xdr:row>
      <xdr:rowOff>51533</xdr:rowOff>
    </xdr:from>
    <xdr:to>
      <xdr:col>3</xdr:col>
      <xdr:colOff>792575</xdr:colOff>
      <xdr:row>44</xdr:row>
      <xdr:rowOff>119884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238375" y="1318358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49</xdr:row>
      <xdr:rowOff>133350</xdr:rowOff>
    </xdr:from>
    <xdr:to>
      <xdr:col>3</xdr:col>
      <xdr:colOff>786175</xdr:colOff>
      <xdr:row>49</xdr:row>
      <xdr:rowOff>209198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2237857" y="2550968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718558</xdr:colOff>
      <xdr:row>49</xdr:row>
      <xdr:rowOff>140432</xdr:rowOff>
    </xdr:from>
    <xdr:to>
      <xdr:col>8</xdr:col>
      <xdr:colOff>796196</xdr:colOff>
      <xdr:row>49</xdr:row>
      <xdr:rowOff>221143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5879376" y="255805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33</xdr:col>
      <xdr:colOff>304800</xdr:colOff>
      <xdr:row>66</xdr:row>
      <xdr:rowOff>114126</xdr:rowOff>
    </xdr:from>
    <xdr:to>
      <xdr:col>33</xdr:col>
      <xdr:colOff>383000</xdr:colOff>
      <xdr:row>67</xdr:row>
      <xdr:rowOff>1501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0682857" y="60794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50</xdr:row>
      <xdr:rowOff>148318</xdr:rowOff>
    </xdr:from>
    <xdr:to>
      <xdr:col>8</xdr:col>
      <xdr:colOff>793536</xdr:colOff>
      <xdr:row>50</xdr:row>
      <xdr:rowOff>224166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882036" y="2933082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710680</xdr:colOff>
      <xdr:row>49</xdr:row>
      <xdr:rowOff>128556</xdr:rowOff>
    </xdr:from>
    <xdr:to>
      <xdr:col>23</xdr:col>
      <xdr:colOff>788318</xdr:colOff>
      <xdr:row>49</xdr:row>
      <xdr:rowOff>209267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6775025" y="2546174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33</xdr:col>
      <xdr:colOff>457200</xdr:colOff>
      <xdr:row>67</xdr:row>
      <xdr:rowOff>81468</xdr:rowOff>
    </xdr:from>
    <xdr:to>
      <xdr:col>33</xdr:col>
      <xdr:colOff>535400</xdr:colOff>
      <xdr:row>67</xdr:row>
      <xdr:rowOff>153901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20835257" y="62318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721218</xdr:colOff>
      <xdr:row>51</xdr:row>
      <xdr:rowOff>134711</xdr:rowOff>
    </xdr:from>
    <xdr:to>
      <xdr:col>8</xdr:col>
      <xdr:colOff>793536</xdr:colOff>
      <xdr:row>51</xdr:row>
      <xdr:rowOff>214641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5882036" y="32866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1</xdr:colOff>
      <xdr:row>66</xdr:row>
      <xdr:rowOff>157131</xdr:rowOff>
    </xdr:from>
    <xdr:to>
      <xdr:col>34</xdr:col>
      <xdr:colOff>77639</xdr:colOff>
      <xdr:row>67</xdr:row>
      <xdr:rowOff>52784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20987658" y="61225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0</xdr:colOff>
      <xdr:row>68</xdr:row>
      <xdr:rowOff>48811</xdr:rowOff>
    </xdr:from>
    <xdr:to>
      <xdr:col>34</xdr:col>
      <xdr:colOff>78200</xdr:colOff>
      <xdr:row>68</xdr:row>
      <xdr:rowOff>121244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20987657" y="63842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51</xdr:row>
      <xdr:rowOff>140154</xdr:rowOff>
    </xdr:from>
    <xdr:to>
      <xdr:col>13</xdr:col>
      <xdr:colOff>795183</xdr:colOff>
      <xdr:row>51</xdr:row>
      <xdr:rowOff>220084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9520501" y="329206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152401</xdr:colOff>
      <xdr:row>67</xdr:row>
      <xdr:rowOff>124473</xdr:rowOff>
    </xdr:from>
    <xdr:to>
      <xdr:col>34</xdr:col>
      <xdr:colOff>230039</xdr:colOff>
      <xdr:row>68</xdr:row>
      <xdr:rowOff>20127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21140058" y="62749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152400</xdr:colOff>
      <xdr:row>69</xdr:row>
      <xdr:rowOff>16154</xdr:rowOff>
    </xdr:from>
    <xdr:to>
      <xdr:col>34</xdr:col>
      <xdr:colOff>230600</xdr:colOff>
      <xdr:row>69</xdr:row>
      <xdr:rowOff>88587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21140057" y="65366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50</xdr:row>
      <xdr:rowOff>136072</xdr:rowOff>
    </xdr:from>
    <xdr:to>
      <xdr:col>13</xdr:col>
      <xdr:colOff>795183</xdr:colOff>
      <xdr:row>50</xdr:row>
      <xdr:rowOff>216002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9520501" y="292083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304801</xdr:colOff>
      <xdr:row>68</xdr:row>
      <xdr:rowOff>91816</xdr:rowOff>
    </xdr:from>
    <xdr:to>
      <xdr:col>34</xdr:col>
      <xdr:colOff>382439</xdr:colOff>
      <xdr:row>68</xdr:row>
      <xdr:rowOff>172527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1292458" y="642730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34</xdr:col>
      <xdr:colOff>304800</xdr:colOff>
      <xdr:row>69</xdr:row>
      <xdr:rowOff>168554</xdr:rowOff>
    </xdr:from>
    <xdr:to>
      <xdr:col>34</xdr:col>
      <xdr:colOff>383000</xdr:colOff>
      <xdr:row>70</xdr:row>
      <xdr:rowOff>55930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21292457" y="668909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722865</xdr:colOff>
      <xdr:row>49</xdr:row>
      <xdr:rowOff>145597</xdr:rowOff>
    </xdr:from>
    <xdr:to>
      <xdr:col>13</xdr:col>
      <xdr:colOff>795183</xdr:colOff>
      <xdr:row>49</xdr:row>
      <xdr:rowOff>221444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9520501" y="2563215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1</xdr:colOff>
      <xdr:row>62</xdr:row>
      <xdr:rowOff>102702</xdr:rowOff>
    </xdr:from>
    <xdr:to>
      <xdr:col>35</xdr:col>
      <xdr:colOff>77639</xdr:colOff>
      <xdr:row>62</xdr:row>
      <xdr:rowOff>183413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21597258" y="5327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0</xdr:colOff>
      <xdr:row>63</xdr:row>
      <xdr:rowOff>179440</xdr:rowOff>
    </xdr:from>
    <xdr:to>
      <xdr:col>35</xdr:col>
      <xdr:colOff>78200</xdr:colOff>
      <xdr:row>64</xdr:row>
      <xdr:rowOff>66816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21597257" y="5589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49</xdr:row>
      <xdr:rowOff>141143</xdr:rowOff>
    </xdr:from>
    <xdr:to>
      <xdr:col>18</xdr:col>
      <xdr:colOff>824276</xdr:colOff>
      <xdr:row>49</xdr:row>
      <xdr:rowOff>221073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13179485" y="255876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152401</xdr:colOff>
      <xdr:row>63</xdr:row>
      <xdr:rowOff>70045</xdr:rowOff>
    </xdr:from>
    <xdr:to>
      <xdr:col>35</xdr:col>
      <xdr:colOff>230039</xdr:colOff>
      <xdr:row>63</xdr:row>
      <xdr:rowOff>150756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21749658" y="5480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152400</xdr:colOff>
      <xdr:row>64</xdr:row>
      <xdr:rowOff>146783</xdr:rowOff>
    </xdr:from>
    <xdr:to>
      <xdr:col>35</xdr:col>
      <xdr:colOff>230600</xdr:colOff>
      <xdr:row>65</xdr:row>
      <xdr:rowOff>34159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21749657" y="5742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751958</xdr:colOff>
      <xdr:row>50</xdr:row>
      <xdr:rowOff>154132</xdr:rowOff>
    </xdr:from>
    <xdr:to>
      <xdr:col>18</xdr:col>
      <xdr:colOff>824276</xdr:colOff>
      <xdr:row>50</xdr:row>
      <xdr:rowOff>229980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13179485" y="2938896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304801</xdr:colOff>
      <xdr:row>64</xdr:row>
      <xdr:rowOff>37388</xdr:rowOff>
    </xdr:from>
    <xdr:to>
      <xdr:col>35</xdr:col>
      <xdr:colOff>382439</xdr:colOff>
      <xdr:row>64</xdr:row>
      <xdr:rowOff>118099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21902058" y="56326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304800</xdr:colOff>
      <xdr:row>65</xdr:row>
      <xdr:rowOff>114126</xdr:rowOff>
    </xdr:from>
    <xdr:to>
      <xdr:col>35</xdr:col>
      <xdr:colOff>383000</xdr:colOff>
      <xdr:row>66</xdr:row>
      <xdr:rowOff>1502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21902057" y="58944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50</xdr:row>
      <xdr:rowOff>119743</xdr:rowOff>
    </xdr:from>
    <xdr:to>
      <xdr:col>23</xdr:col>
      <xdr:colOff>785658</xdr:colOff>
      <xdr:row>50</xdr:row>
      <xdr:rowOff>195591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16777685" y="2904507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457201</xdr:colOff>
      <xdr:row>65</xdr:row>
      <xdr:rowOff>4731</xdr:rowOff>
    </xdr:from>
    <xdr:to>
      <xdr:col>35</xdr:col>
      <xdr:colOff>534839</xdr:colOff>
      <xdr:row>65</xdr:row>
      <xdr:rowOff>85442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22054458" y="57850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35</xdr:col>
      <xdr:colOff>457200</xdr:colOff>
      <xdr:row>66</xdr:row>
      <xdr:rowOff>81469</xdr:rowOff>
    </xdr:from>
    <xdr:to>
      <xdr:col>35</xdr:col>
      <xdr:colOff>535400</xdr:colOff>
      <xdr:row>66</xdr:row>
      <xdr:rowOff>153902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22054457" y="60468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713340</xdr:colOff>
      <xdr:row>51</xdr:row>
      <xdr:rowOff>144236</xdr:rowOff>
    </xdr:from>
    <xdr:to>
      <xdr:col>23</xdr:col>
      <xdr:colOff>785658</xdr:colOff>
      <xdr:row>51</xdr:row>
      <xdr:rowOff>224166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16777685" y="329614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</xdr:colOff>
      <xdr:row>65</xdr:row>
      <xdr:rowOff>157131</xdr:rowOff>
    </xdr:from>
    <xdr:to>
      <xdr:col>36</xdr:col>
      <xdr:colOff>77639</xdr:colOff>
      <xdr:row>66</xdr:row>
      <xdr:rowOff>52785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22206858" y="59374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0</xdr:colOff>
      <xdr:row>67</xdr:row>
      <xdr:rowOff>48811</xdr:rowOff>
    </xdr:from>
    <xdr:to>
      <xdr:col>36</xdr:col>
      <xdr:colOff>78200</xdr:colOff>
      <xdr:row>67</xdr:row>
      <xdr:rowOff>121244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22206857" y="61992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8490</xdr:colOff>
      <xdr:row>64</xdr:row>
      <xdr:rowOff>54429</xdr:rowOff>
    </xdr:from>
    <xdr:to>
      <xdr:col>36</xdr:col>
      <xdr:colOff>80808</xdr:colOff>
      <xdr:row>64</xdr:row>
      <xdr:rowOff>134359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22215347" y="56496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152401</xdr:colOff>
      <xdr:row>66</xdr:row>
      <xdr:rowOff>124474</xdr:rowOff>
    </xdr:from>
    <xdr:to>
      <xdr:col>36</xdr:col>
      <xdr:colOff>230039</xdr:colOff>
      <xdr:row>67</xdr:row>
      <xdr:rowOff>20127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22359258" y="60898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152400</xdr:colOff>
      <xdr:row>68</xdr:row>
      <xdr:rowOff>16154</xdr:rowOff>
    </xdr:from>
    <xdr:to>
      <xdr:col>36</xdr:col>
      <xdr:colOff>230600</xdr:colOff>
      <xdr:row>68</xdr:row>
      <xdr:rowOff>88587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22359257" y="63516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160890</xdr:colOff>
      <xdr:row>65</xdr:row>
      <xdr:rowOff>21772</xdr:rowOff>
    </xdr:from>
    <xdr:to>
      <xdr:col>36</xdr:col>
      <xdr:colOff>233208</xdr:colOff>
      <xdr:row>65</xdr:row>
      <xdr:rowOff>101702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22367747" y="58020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304801</xdr:colOff>
      <xdr:row>67</xdr:row>
      <xdr:rowOff>91816</xdr:rowOff>
    </xdr:from>
    <xdr:to>
      <xdr:col>36</xdr:col>
      <xdr:colOff>382439</xdr:colOff>
      <xdr:row>67</xdr:row>
      <xdr:rowOff>172527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22511658" y="624224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304800</xdr:colOff>
      <xdr:row>68</xdr:row>
      <xdr:rowOff>168554</xdr:rowOff>
    </xdr:from>
    <xdr:to>
      <xdr:col>36</xdr:col>
      <xdr:colOff>383000</xdr:colOff>
      <xdr:row>69</xdr:row>
      <xdr:rowOff>55930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>
          <a:off x="22511657" y="650404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36</xdr:col>
      <xdr:colOff>313290</xdr:colOff>
      <xdr:row>65</xdr:row>
      <xdr:rowOff>174172</xdr:rowOff>
    </xdr:from>
    <xdr:to>
      <xdr:col>36</xdr:col>
      <xdr:colOff>385608</xdr:colOff>
      <xdr:row>66</xdr:row>
      <xdr:rowOff>69045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>
          <a:off x="22520147" y="595448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714376</xdr:colOff>
      <xdr:row>7</xdr:row>
      <xdr:rowOff>93177</xdr:rowOff>
    </xdr:from>
    <xdr:to>
      <xdr:col>3</xdr:col>
      <xdr:colOff>792014</xdr:colOff>
      <xdr:row>7</xdr:row>
      <xdr:rowOff>173888</xdr:rowOff>
    </xdr:to>
    <xdr:sp macro="" textlink="">
      <xdr:nvSpPr>
        <xdr:cNvPr id="44" name="Oval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2238376" y="823569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710916</xdr:colOff>
      <xdr:row>19</xdr:row>
      <xdr:rowOff>46090</xdr:rowOff>
    </xdr:from>
    <xdr:to>
      <xdr:col>3</xdr:col>
      <xdr:colOff>789116</xdr:colOff>
      <xdr:row>19</xdr:row>
      <xdr:rowOff>114441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>
        <a:xfrm>
          <a:off x="2234916" y="106378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11</xdr:row>
      <xdr:rowOff>158462</xdr:rowOff>
    </xdr:from>
    <xdr:to>
      <xdr:col>3</xdr:col>
      <xdr:colOff>786175</xdr:colOff>
      <xdr:row>11</xdr:row>
      <xdr:rowOff>238392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/>
      </xdr:nvSpPr>
      <xdr:spPr>
        <a:xfrm>
          <a:off x="2237857" y="963991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729772</xdr:colOff>
      <xdr:row>10</xdr:row>
      <xdr:rowOff>136720</xdr:rowOff>
    </xdr:from>
    <xdr:to>
      <xdr:col>8</xdr:col>
      <xdr:colOff>809315</xdr:colOff>
      <xdr:row>10</xdr:row>
      <xdr:rowOff>213621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>
        <a:xfrm>
          <a:off x="13052741" y="2244126"/>
          <a:ext cx="79543" cy="7690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714375</xdr:colOff>
      <xdr:row>6</xdr:row>
      <xdr:rowOff>51533</xdr:rowOff>
    </xdr:from>
    <xdr:to>
      <xdr:col>3</xdr:col>
      <xdr:colOff>792575</xdr:colOff>
      <xdr:row>6</xdr:row>
      <xdr:rowOff>119884</xdr:rowOff>
    </xdr:to>
    <xdr:sp macro="" textlink="">
      <xdr:nvSpPr>
        <xdr:cNvPr id="48" name="Isosceles Triangle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>
        <a:xfrm>
          <a:off x="2238375" y="8008990"/>
          <a:ext cx="78200" cy="68351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10</xdr:row>
      <xdr:rowOff>133350</xdr:rowOff>
    </xdr:from>
    <xdr:to>
      <xdr:col>3</xdr:col>
      <xdr:colOff>786175</xdr:colOff>
      <xdr:row>10</xdr:row>
      <xdr:rowOff>209198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2237857" y="9244693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721218</xdr:colOff>
      <xdr:row>16</xdr:row>
      <xdr:rowOff>148318</xdr:rowOff>
    </xdr:from>
    <xdr:to>
      <xdr:col>3</xdr:col>
      <xdr:colOff>793536</xdr:colOff>
      <xdr:row>16</xdr:row>
      <xdr:rowOff>224166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/>
      </xdr:nvSpPr>
      <xdr:spPr>
        <a:xfrm>
          <a:off x="5881047" y="9629775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701155</xdr:colOff>
      <xdr:row>10</xdr:row>
      <xdr:rowOff>176181</xdr:rowOff>
    </xdr:from>
    <xdr:to>
      <xdr:col>13</xdr:col>
      <xdr:colOff>778793</xdr:colOff>
      <xdr:row>10</xdr:row>
      <xdr:rowOff>256892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/>
      </xdr:nvSpPr>
      <xdr:spPr>
        <a:xfrm>
          <a:off x="9483205" y="230025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722865</xdr:colOff>
      <xdr:row>16</xdr:row>
      <xdr:rowOff>136072</xdr:rowOff>
    </xdr:from>
    <xdr:to>
      <xdr:col>8</xdr:col>
      <xdr:colOff>795183</xdr:colOff>
      <xdr:row>16</xdr:row>
      <xdr:rowOff>216002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/>
      </xdr:nvSpPr>
      <xdr:spPr>
        <a:xfrm>
          <a:off x="9518522" y="9617529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722865</xdr:colOff>
      <xdr:row>15</xdr:row>
      <xdr:rowOff>145597</xdr:rowOff>
    </xdr:from>
    <xdr:to>
      <xdr:col>8</xdr:col>
      <xdr:colOff>795183</xdr:colOff>
      <xdr:row>15</xdr:row>
      <xdr:rowOff>221444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>
        <a:xfrm>
          <a:off x="9518522" y="9256940"/>
          <a:ext cx="72318" cy="75847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750053</xdr:colOff>
      <xdr:row>12</xdr:row>
      <xdr:rowOff>127332</xdr:rowOff>
    </xdr:from>
    <xdr:to>
      <xdr:col>8</xdr:col>
      <xdr:colOff>820466</xdr:colOff>
      <xdr:row>12</xdr:row>
      <xdr:rowOff>207262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/>
      </xdr:nvSpPr>
      <xdr:spPr>
        <a:xfrm>
          <a:off x="13073022" y="2949113"/>
          <a:ext cx="70413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751958</xdr:colOff>
      <xdr:row>11</xdr:row>
      <xdr:rowOff>154132</xdr:rowOff>
    </xdr:from>
    <xdr:to>
      <xdr:col>8</xdr:col>
      <xdr:colOff>824276</xdr:colOff>
      <xdr:row>11</xdr:row>
      <xdr:rowOff>229980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/>
      </xdr:nvSpPr>
      <xdr:spPr>
        <a:xfrm>
          <a:off x="13172558" y="9635589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713340</xdr:colOff>
      <xdr:row>11</xdr:row>
      <xdr:rowOff>119743</xdr:rowOff>
    </xdr:from>
    <xdr:to>
      <xdr:col>13</xdr:col>
      <xdr:colOff>785658</xdr:colOff>
      <xdr:row>11</xdr:row>
      <xdr:rowOff>195591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/>
      </xdr:nvSpPr>
      <xdr:spPr>
        <a:xfrm>
          <a:off x="16769769" y="9601200"/>
          <a:ext cx="7231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713340</xdr:colOff>
      <xdr:row>12</xdr:row>
      <xdr:rowOff>144236</xdr:rowOff>
    </xdr:from>
    <xdr:to>
      <xdr:col>13</xdr:col>
      <xdr:colOff>785658</xdr:colOff>
      <xdr:row>12</xdr:row>
      <xdr:rowOff>224166</xdr:rowOff>
    </xdr:to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/>
      </xdr:nvSpPr>
      <xdr:spPr>
        <a:xfrm>
          <a:off x="16769769" y="999580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713857</xdr:colOff>
      <xdr:row>15</xdr:row>
      <xdr:rowOff>133350</xdr:rowOff>
    </xdr:from>
    <xdr:to>
      <xdr:col>3</xdr:col>
      <xdr:colOff>786175</xdr:colOff>
      <xdr:row>15</xdr:row>
      <xdr:rowOff>209198</xdr:rowOff>
    </xdr:to>
    <xdr:sp macro="" textlink="">
      <xdr:nvSpPr>
        <xdr:cNvPr id="62" name="Rectangle 61">
          <a:extLst>
            <a:ext uri="{FF2B5EF4-FFF2-40B4-BE49-F238E27FC236}">
              <a16:creationId xmlns:a16="http://schemas.microsoft.com/office/drawing/2014/main" id="{6B7B5F01-97BD-4EF1-B4D8-DCC88444BA94}"/>
            </a:ext>
          </a:extLst>
        </xdr:cNvPr>
        <xdr:cNvSpPr/>
      </xdr:nvSpPr>
      <xdr:spPr>
        <a:xfrm>
          <a:off x="2249559" y="2048147"/>
          <a:ext cx="70413" cy="8346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705755</xdr:colOff>
      <xdr:row>52</xdr:row>
      <xdr:rowOff>95898</xdr:rowOff>
    </xdr:from>
    <xdr:to>
      <xdr:col>18</xdr:col>
      <xdr:colOff>785298</xdr:colOff>
      <xdr:row>53</xdr:row>
      <xdr:rowOff>1621</xdr:rowOff>
    </xdr:to>
    <xdr:sp macro="" textlink="">
      <xdr:nvSpPr>
        <xdr:cNvPr id="63" name="Oval 62">
          <a:extLst>
            <a:ext uri="{FF2B5EF4-FFF2-40B4-BE49-F238E27FC236}">
              <a16:creationId xmlns:a16="http://schemas.microsoft.com/office/drawing/2014/main" id="{BAD42787-0759-435C-BFFD-CCD115667B69}"/>
            </a:ext>
          </a:extLst>
        </xdr:cNvPr>
        <xdr:cNvSpPr/>
      </xdr:nvSpPr>
      <xdr:spPr>
        <a:xfrm>
          <a:off x="13169898" y="9988291"/>
          <a:ext cx="79543" cy="82616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710680</xdr:colOff>
      <xdr:row>49</xdr:row>
      <xdr:rowOff>128556</xdr:rowOff>
    </xdr:from>
    <xdr:to>
      <xdr:col>28</xdr:col>
      <xdr:colOff>788318</xdr:colOff>
      <xdr:row>49</xdr:row>
      <xdr:rowOff>209267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A18DEEEA-AD8B-4A41-95BF-BDE8D05497A4}"/>
            </a:ext>
          </a:extLst>
        </xdr:cNvPr>
        <xdr:cNvSpPr/>
      </xdr:nvSpPr>
      <xdr:spPr>
        <a:xfrm>
          <a:off x="16685058" y="927636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713340</xdr:colOff>
      <xdr:row>50</xdr:row>
      <xdr:rowOff>119743</xdr:rowOff>
    </xdr:from>
    <xdr:to>
      <xdr:col>28</xdr:col>
      <xdr:colOff>785658</xdr:colOff>
      <xdr:row>50</xdr:row>
      <xdr:rowOff>195591</xdr:rowOff>
    </xdr:to>
    <xdr:sp macro="" textlink="">
      <xdr:nvSpPr>
        <xdr:cNvPr id="66" name="Rectangle 65">
          <a:extLst>
            <a:ext uri="{FF2B5EF4-FFF2-40B4-BE49-F238E27FC236}">
              <a16:creationId xmlns:a16="http://schemas.microsoft.com/office/drawing/2014/main" id="{D728831D-2CD7-4121-B903-77B4690B17B4}"/>
            </a:ext>
          </a:extLst>
        </xdr:cNvPr>
        <xdr:cNvSpPr/>
      </xdr:nvSpPr>
      <xdr:spPr>
        <a:xfrm>
          <a:off x="16689623" y="9622836"/>
          <a:ext cx="70413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28</xdr:col>
      <xdr:colOff>713340</xdr:colOff>
      <xdr:row>51</xdr:row>
      <xdr:rowOff>144236</xdr:rowOff>
    </xdr:from>
    <xdr:to>
      <xdr:col>28</xdr:col>
      <xdr:colOff>785658</xdr:colOff>
      <xdr:row>51</xdr:row>
      <xdr:rowOff>224166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392F8386-29E4-4BAC-9D96-56742D7523FB}"/>
            </a:ext>
          </a:extLst>
        </xdr:cNvPr>
        <xdr:cNvSpPr/>
      </xdr:nvSpPr>
      <xdr:spPr>
        <a:xfrm>
          <a:off x="16689623" y="10000706"/>
          <a:ext cx="70413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713340</xdr:colOff>
      <xdr:row>16</xdr:row>
      <xdr:rowOff>119743</xdr:rowOff>
    </xdr:from>
    <xdr:to>
      <xdr:col>13</xdr:col>
      <xdr:colOff>785658</xdr:colOff>
      <xdr:row>16</xdr:row>
      <xdr:rowOff>195591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FC03A7F2-2A17-49F3-BA60-4991D11F5085}"/>
            </a:ext>
          </a:extLst>
        </xdr:cNvPr>
        <xdr:cNvSpPr/>
      </xdr:nvSpPr>
      <xdr:spPr>
        <a:xfrm>
          <a:off x="16689623" y="2645773"/>
          <a:ext cx="70413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699529</xdr:colOff>
      <xdr:row>15</xdr:row>
      <xdr:rowOff>179275</xdr:rowOff>
    </xdr:from>
    <xdr:to>
      <xdr:col>13</xdr:col>
      <xdr:colOff>768037</xdr:colOff>
      <xdr:row>15</xdr:row>
      <xdr:rowOff>255123</xdr:rowOff>
    </xdr:to>
    <xdr:sp macro="" textlink="">
      <xdr:nvSpPr>
        <xdr:cNvPr id="75" name="Rectangle 74">
          <a:extLst>
            <a:ext uri="{FF2B5EF4-FFF2-40B4-BE49-F238E27FC236}">
              <a16:creationId xmlns:a16="http://schemas.microsoft.com/office/drawing/2014/main" id="{6AB63DC6-C49D-43D7-A98C-27CE5B0FDCED}"/>
            </a:ext>
          </a:extLst>
        </xdr:cNvPr>
        <xdr:cNvSpPr/>
      </xdr:nvSpPr>
      <xdr:spPr>
        <a:xfrm>
          <a:off x="9481579" y="3874975"/>
          <a:ext cx="68508" cy="75848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736534</xdr:colOff>
      <xdr:row>43</xdr:row>
      <xdr:rowOff>162574</xdr:rowOff>
    </xdr:from>
    <xdr:to>
      <xdr:col>23</xdr:col>
      <xdr:colOff>814172</xdr:colOff>
      <xdr:row>44</xdr:row>
      <xdr:rowOff>62310</xdr:rowOff>
    </xdr:to>
    <xdr:sp macro="" textlink="">
      <xdr:nvSpPr>
        <xdr:cNvPr id="50" name="Oval 49">
          <a:extLst>
            <a:ext uri="{FF2B5EF4-FFF2-40B4-BE49-F238E27FC236}">
              <a16:creationId xmlns:a16="http://schemas.microsoft.com/office/drawing/2014/main" id="{91AE3955-297B-47EF-8725-D28D494DFCD1}"/>
            </a:ext>
          </a:extLst>
        </xdr:cNvPr>
        <xdr:cNvSpPr/>
      </xdr:nvSpPr>
      <xdr:spPr>
        <a:xfrm>
          <a:off x="16767109" y="92398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888934</xdr:colOff>
      <xdr:row>44</xdr:row>
      <xdr:rowOff>133999</xdr:rowOff>
    </xdr:from>
    <xdr:to>
      <xdr:col>23</xdr:col>
      <xdr:colOff>966572</xdr:colOff>
      <xdr:row>45</xdr:row>
      <xdr:rowOff>33735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3A987233-0DC0-45CE-B2DA-0F03E81A3000}"/>
            </a:ext>
          </a:extLst>
        </xdr:cNvPr>
        <xdr:cNvSpPr/>
      </xdr:nvSpPr>
      <xdr:spPr>
        <a:xfrm>
          <a:off x="16919509" y="939229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714375</xdr:colOff>
      <xdr:row>17</xdr:row>
      <xdr:rowOff>47625</xdr:rowOff>
    </xdr:from>
    <xdr:to>
      <xdr:col>13</xdr:col>
      <xdr:colOff>792013</xdr:colOff>
      <xdr:row>17</xdr:row>
      <xdr:rowOff>128336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EB5BE3FD-30A8-400C-A9E2-F6E6F524A43E}"/>
            </a:ext>
          </a:extLst>
        </xdr:cNvPr>
        <xdr:cNvSpPr/>
      </xdr:nvSpPr>
      <xdr:spPr>
        <a:xfrm>
          <a:off x="9496425" y="460057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733425</xdr:colOff>
      <xdr:row>17</xdr:row>
      <xdr:rowOff>47625</xdr:rowOff>
    </xdr:from>
    <xdr:to>
      <xdr:col>8</xdr:col>
      <xdr:colOff>811063</xdr:colOff>
      <xdr:row>17</xdr:row>
      <xdr:rowOff>128336</xdr:rowOff>
    </xdr:to>
    <xdr:sp macro="" textlink="">
      <xdr:nvSpPr>
        <xdr:cNvPr id="61" name="Oval 60">
          <a:extLst>
            <a:ext uri="{FF2B5EF4-FFF2-40B4-BE49-F238E27FC236}">
              <a16:creationId xmlns:a16="http://schemas.microsoft.com/office/drawing/2014/main" id="{97C66AAF-5CC6-44F8-AF63-1BBA8471C762}"/>
            </a:ext>
          </a:extLst>
        </xdr:cNvPr>
        <xdr:cNvSpPr/>
      </xdr:nvSpPr>
      <xdr:spPr>
        <a:xfrm>
          <a:off x="5886450" y="4600575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746140</xdr:colOff>
      <xdr:row>46</xdr:row>
      <xdr:rowOff>135359</xdr:rowOff>
    </xdr:from>
    <xdr:to>
      <xdr:col>3</xdr:col>
      <xdr:colOff>823778</xdr:colOff>
      <xdr:row>46</xdr:row>
      <xdr:rowOff>216070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270140" y="1786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745859</xdr:colOff>
      <xdr:row>51</xdr:row>
      <xdr:rowOff>75420</xdr:rowOff>
    </xdr:from>
    <xdr:to>
      <xdr:col>3</xdr:col>
      <xdr:colOff>824059</xdr:colOff>
      <xdr:row>51</xdr:row>
      <xdr:rowOff>147853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269859" y="318946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47</xdr:row>
      <xdr:rowOff>152400</xdr:rowOff>
    </xdr:from>
    <xdr:to>
      <xdr:col>3</xdr:col>
      <xdr:colOff>821118</xdr:colOff>
      <xdr:row>47</xdr:row>
      <xdr:rowOff>232330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272800" y="2169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48</xdr:row>
      <xdr:rowOff>135358</xdr:rowOff>
    </xdr:from>
    <xdr:to>
      <xdr:col>13</xdr:col>
      <xdr:colOff>837001</xdr:colOff>
      <xdr:row>48</xdr:row>
      <xdr:rowOff>216069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9649363" y="251787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152400</xdr:colOff>
      <xdr:row>65</xdr:row>
      <xdr:rowOff>143154</xdr:rowOff>
    </xdr:from>
    <xdr:to>
      <xdr:col>22</xdr:col>
      <xdr:colOff>230600</xdr:colOff>
      <xdr:row>66</xdr:row>
      <xdr:rowOff>29320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6484600" y="5697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48</xdr:row>
      <xdr:rowOff>152400</xdr:rowOff>
    </xdr:from>
    <xdr:to>
      <xdr:col>3</xdr:col>
      <xdr:colOff>821118</xdr:colOff>
      <xdr:row>48</xdr:row>
      <xdr:rowOff>232330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272800" y="25349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304801</xdr:colOff>
      <xdr:row>65</xdr:row>
      <xdr:rowOff>33759</xdr:rowOff>
    </xdr:from>
    <xdr:to>
      <xdr:col>22</xdr:col>
      <xdr:colOff>382439</xdr:colOff>
      <xdr:row>65</xdr:row>
      <xdr:rowOff>114470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6637001" y="55878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304800</xdr:colOff>
      <xdr:row>66</xdr:row>
      <xdr:rowOff>109287</xdr:rowOff>
    </xdr:from>
    <xdr:to>
      <xdr:col>22</xdr:col>
      <xdr:colOff>383000</xdr:colOff>
      <xdr:row>66</xdr:row>
      <xdr:rowOff>181720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6637000" y="58496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48</xdr:row>
      <xdr:rowOff>142240</xdr:rowOff>
    </xdr:from>
    <xdr:to>
      <xdr:col>8</xdr:col>
      <xdr:colOff>800475</xdr:colOff>
      <xdr:row>48</xdr:row>
      <xdr:rowOff>222170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5935157" y="2524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457201</xdr:colOff>
      <xdr:row>65</xdr:row>
      <xdr:rowOff>186159</xdr:rowOff>
    </xdr:from>
    <xdr:to>
      <xdr:col>22</xdr:col>
      <xdr:colOff>534839</xdr:colOff>
      <xdr:row>66</xdr:row>
      <xdr:rowOff>80603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16789401" y="57402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22</xdr:col>
      <xdr:colOff>457200</xdr:colOff>
      <xdr:row>67</xdr:row>
      <xdr:rowOff>75420</xdr:rowOff>
    </xdr:from>
    <xdr:to>
      <xdr:col>22</xdr:col>
      <xdr:colOff>535400</xdr:colOff>
      <xdr:row>67</xdr:row>
      <xdr:rowOff>147853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16789400" y="60020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46</xdr:row>
      <xdr:rowOff>330200</xdr:rowOff>
    </xdr:from>
    <xdr:to>
      <xdr:col>8</xdr:col>
      <xdr:colOff>800475</xdr:colOff>
      <xdr:row>47</xdr:row>
      <xdr:rowOff>46063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5935157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66</xdr:row>
      <xdr:rowOff>152292</xdr:rowOff>
    </xdr:from>
    <xdr:to>
      <xdr:col>23</xdr:col>
      <xdr:colOff>77639</xdr:colOff>
      <xdr:row>67</xdr:row>
      <xdr:rowOff>46736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16941801" y="58926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68</xdr:row>
      <xdr:rowOff>41554</xdr:rowOff>
    </xdr:from>
    <xdr:to>
      <xdr:col>23</xdr:col>
      <xdr:colOff>78200</xdr:colOff>
      <xdr:row>68</xdr:row>
      <xdr:rowOff>113987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16941800" y="61544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46</xdr:row>
      <xdr:rowOff>152400</xdr:rowOff>
    </xdr:from>
    <xdr:to>
      <xdr:col>13</xdr:col>
      <xdr:colOff>834341</xdr:colOff>
      <xdr:row>46</xdr:row>
      <xdr:rowOff>232330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9652023" y="1803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67</xdr:row>
      <xdr:rowOff>118425</xdr:rowOff>
    </xdr:from>
    <xdr:to>
      <xdr:col>23</xdr:col>
      <xdr:colOff>230039</xdr:colOff>
      <xdr:row>68</xdr:row>
      <xdr:rowOff>12870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17094201" y="60450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69</xdr:row>
      <xdr:rowOff>7687</xdr:rowOff>
    </xdr:from>
    <xdr:to>
      <xdr:col>23</xdr:col>
      <xdr:colOff>230600</xdr:colOff>
      <xdr:row>69</xdr:row>
      <xdr:rowOff>80120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17094200" y="63068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762023</xdr:colOff>
      <xdr:row>47</xdr:row>
      <xdr:rowOff>143933</xdr:rowOff>
    </xdr:from>
    <xdr:to>
      <xdr:col>13</xdr:col>
      <xdr:colOff>834341</xdr:colOff>
      <xdr:row>47</xdr:row>
      <xdr:rowOff>223863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9652023" y="21606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68</xdr:row>
      <xdr:rowOff>84559</xdr:rowOff>
    </xdr:from>
    <xdr:to>
      <xdr:col>23</xdr:col>
      <xdr:colOff>382439</xdr:colOff>
      <xdr:row>68</xdr:row>
      <xdr:rowOff>165270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7246601" y="6197492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69</xdr:row>
      <xdr:rowOff>160087</xdr:rowOff>
    </xdr:from>
    <xdr:to>
      <xdr:col>23</xdr:col>
      <xdr:colOff>383000</xdr:colOff>
      <xdr:row>70</xdr:row>
      <xdr:rowOff>46253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7246600" y="645928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46</xdr:row>
      <xdr:rowOff>330200</xdr:rowOff>
    </xdr:from>
    <xdr:to>
      <xdr:col>18</xdr:col>
      <xdr:colOff>822488</xdr:colOff>
      <xdr:row>47</xdr:row>
      <xdr:rowOff>46063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3323170" y="1981200"/>
          <a:ext cx="72318" cy="81623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</xdr:colOff>
      <xdr:row>56</xdr:row>
      <xdr:rowOff>101493</xdr:rowOff>
    </xdr:from>
    <xdr:to>
      <xdr:col>23</xdr:col>
      <xdr:colOff>77639</xdr:colOff>
      <xdr:row>56</xdr:row>
      <xdr:rowOff>182204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16941801" y="3979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0</xdr:colOff>
      <xdr:row>57</xdr:row>
      <xdr:rowOff>177021</xdr:rowOff>
    </xdr:from>
    <xdr:to>
      <xdr:col>23</xdr:col>
      <xdr:colOff>78200</xdr:colOff>
      <xdr:row>58</xdr:row>
      <xdr:rowOff>63187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16941800" y="4241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18</xdr:col>
      <xdr:colOff>750170</xdr:colOff>
      <xdr:row>48</xdr:row>
      <xdr:rowOff>147320</xdr:rowOff>
    </xdr:from>
    <xdr:to>
      <xdr:col>18</xdr:col>
      <xdr:colOff>822488</xdr:colOff>
      <xdr:row>48</xdr:row>
      <xdr:rowOff>227250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13323170" y="25298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152401</xdr:colOff>
      <xdr:row>57</xdr:row>
      <xdr:rowOff>67626</xdr:rowOff>
    </xdr:from>
    <xdr:to>
      <xdr:col>23</xdr:col>
      <xdr:colOff>230039</xdr:colOff>
      <xdr:row>57</xdr:row>
      <xdr:rowOff>148337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17094201" y="4131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152400</xdr:colOff>
      <xdr:row>58</xdr:row>
      <xdr:rowOff>143154</xdr:rowOff>
    </xdr:from>
    <xdr:to>
      <xdr:col>23</xdr:col>
      <xdr:colOff>230600</xdr:colOff>
      <xdr:row>59</xdr:row>
      <xdr:rowOff>29321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17094200" y="4393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160890</xdr:colOff>
      <xdr:row>55</xdr:row>
      <xdr:rowOff>152400</xdr:rowOff>
    </xdr:from>
    <xdr:to>
      <xdr:col>23</xdr:col>
      <xdr:colOff>233208</xdr:colOff>
      <xdr:row>56</xdr:row>
      <xdr:rowOff>46064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17102690" y="3843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304801</xdr:colOff>
      <xdr:row>58</xdr:row>
      <xdr:rowOff>33759</xdr:rowOff>
    </xdr:from>
    <xdr:to>
      <xdr:col>23</xdr:col>
      <xdr:colOff>382439</xdr:colOff>
      <xdr:row>58</xdr:row>
      <xdr:rowOff>114470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17246601" y="42840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304800</xdr:colOff>
      <xdr:row>59</xdr:row>
      <xdr:rowOff>109288</xdr:rowOff>
    </xdr:from>
    <xdr:to>
      <xdr:col>23</xdr:col>
      <xdr:colOff>383000</xdr:colOff>
      <xdr:row>59</xdr:row>
      <xdr:rowOff>181721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17246600" y="45458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313290</xdr:colOff>
      <xdr:row>56</xdr:row>
      <xdr:rowOff>118534</xdr:rowOff>
    </xdr:from>
    <xdr:to>
      <xdr:col>23</xdr:col>
      <xdr:colOff>385608</xdr:colOff>
      <xdr:row>57</xdr:row>
      <xdr:rowOff>12197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17255090" y="39962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457201</xdr:colOff>
      <xdr:row>58</xdr:row>
      <xdr:rowOff>186159</xdr:rowOff>
    </xdr:from>
    <xdr:to>
      <xdr:col>23</xdr:col>
      <xdr:colOff>534839</xdr:colOff>
      <xdr:row>59</xdr:row>
      <xdr:rowOff>80604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17399001" y="44364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457200</xdr:colOff>
      <xdr:row>60</xdr:row>
      <xdr:rowOff>75421</xdr:rowOff>
    </xdr:from>
    <xdr:to>
      <xdr:col>23</xdr:col>
      <xdr:colOff>535400</xdr:colOff>
      <xdr:row>60</xdr:row>
      <xdr:rowOff>147854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>
        <a:xfrm>
          <a:off x="17399000" y="46982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23</xdr:col>
      <xdr:colOff>465690</xdr:colOff>
      <xdr:row>57</xdr:row>
      <xdr:rowOff>84667</xdr:rowOff>
    </xdr:from>
    <xdr:to>
      <xdr:col>23</xdr:col>
      <xdr:colOff>538008</xdr:colOff>
      <xdr:row>57</xdr:row>
      <xdr:rowOff>164597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>
        <a:xfrm>
          <a:off x="17407490" y="41486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</xdr:colOff>
      <xdr:row>59</xdr:row>
      <xdr:rowOff>152293</xdr:rowOff>
    </xdr:from>
    <xdr:to>
      <xdr:col>24</xdr:col>
      <xdr:colOff>77639</xdr:colOff>
      <xdr:row>60</xdr:row>
      <xdr:rowOff>46737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/>
      </xdr:nvSpPr>
      <xdr:spPr>
        <a:xfrm>
          <a:off x="17551401" y="45888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0</xdr:colOff>
      <xdr:row>61</xdr:row>
      <xdr:rowOff>41554</xdr:rowOff>
    </xdr:from>
    <xdr:to>
      <xdr:col>24</xdr:col>
      <xdr:colOff>78200</xdr:colOff>
      <xdr:row>61</xdr:row>
      <xdr:rowOff>113987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/>
      </xdr:nvSpPr>
      <xdr:spPr>
        <a:xfrm>
          <a:off x="17551400" y="48506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8490</xdr:colOff>
      <xdr:row>58</xdr:row>
      <xdr:rowOff>50800</xdr:rowOff>
    </xdr:from>
    <xdr:to>
      <xdr:col>24</xdr:col>
      <xdr:colOff>80808</xdr:colOff>
      <xdr:row>58</xdr:row>
      <xdr:rowOff>130730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/>
      </xdr:nvSpPr>
      <xdr:spPr>
        <a:xfrm>
          <a:off x="17559890" y="43010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152401</xdr:colOff>
      <xdr:row>60</xdr:row>
      <xdr:rowOff>118426</xdr:rowOff>
    </xdr:from>
    <xdr:to>
      <xdr:col>24</xdr:col>
      <xdr:colOff>230039</xdr:colOff>
      <xdr:row>61</xdr:row>
      <xdr:rowOff>12870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/>
      </xdr:nvSpPr>
      <xdr:spPr>
        <a:xfrm>
          <a:off x="17703801" y="47412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152400</xdr:colOff>
      <xdr:row>62</xdr:row>
      <xdr:rowOff>7688</xdr:rowOff>
    </xdr:from>
    <xdr:to>
      <xdr:col>24</xdr:col>
      <xdr:colOff>230600</xdr:colOff>
      <xdr:row>62</xdr:row>
      <xdr:rowOff>80121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>
        <a:xfrm>
          <a:off x="17703800" y="50030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160890</xdr:colOff>
      <xdr:row>59</xdr:row>
      <xdr:rowOff>16934</xdr:rowOff>
    </xdr:from>
    <xdr:to>
      <xdr:col>24</xdr:col>
      <xdr:colOff>233208</xdr:colOff>
      <xdr:row>59</xdr:row>
      <xdr:rowOff>96864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/>
      </xdr:nvSpPr>
      <xdr:spPr>
        <a:xfrm>
          <a:off x="17712290" y="44534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304801</xdr:colOff>
      <xdr:row>61</xdr:row>
      <xdr:rowOff>84559</xdr:rowOff>
    </xdr:from>
    <xdr:to>
      <xdr:col>24</xdr:col>
      <xdr:colOff>382439</xdr:colOff>
      <xdr:row>61</xdr:row>
      <xdr:rowOff>165270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/>
      </xdr:nvSpPr>
      <xdr:spPr>
        <a:xfrm>
          <a:off x="17856201" y="4893626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304800</xdr:colOff>
      <xdr:row>62</xdr:row>
      <xdr:rowOff>160088</xdr:rowOff>
    </xdr:from>
    <xdr:to>
      <xdr:col>24</xdr:col>
      <xdr:colOff>383000</xdr:colOff>
      <xdr:row>63</xdr:row>
      <xdr:rowOff>46254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/>
      </xdr:nvSpPr>
      <xdr:spPr>
        <a:xfrm>
          <a:off x="17856200" y="515542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24</xdr:col>
      <xdr:colOff>313290</xdr:colOff>
      <xdr:row>59</xdr:row>
      <xdr:rowOff>169334</xdr:rowOff>
    </xdr:from>
    <xdr:to>
      <xdr:col>24</xdr:col>
      <xdr:colOff>385608</xdr:colOff>
      <xdr:row>60</xdr:row>
      <xdr:rowOff>62997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/>
      </xdr:nvSpPr>
      <xdr:spPr>
        <a:xfrm>
          <a:off x="17864690" y="46058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742049</xdr:colOff>
      <xdr:row>17</xdr:row>
      <xdr:rowOff>40784</xdr:rowOff>
    </xdr:from>
    <xdr:to>
      <xdr:col>3</xdr:col>
      <xdr:colOff>820249</xdr:colOff>
      <xdr:row>17</xdr:row>
      <xdr:rowOff>111312</xdr:rowOff>
    </xdr:to>
    <xdr:sp macro="" textlink="">
      <xdr:nvSpPr>
        <xdr:cNvPr id="45" name="Isosceles Triangle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/>
      </xdr:nvSpPr>
      <xdr:spPr>
        <a:xfrm>
          <a:off x="2266049" y="2785716"/>
          <a:ext cx="78200" cy="70528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9</xdr:row>
      <xdr:rowOff>152400</xdr:rowOff>
    </xdr:from>
    <xdr:to>
      <xdr:col>3</xdr:col>
      <xdr:colOff>821118</xdr:colOff>
      <xdr:row>9</xdr:row>
      <xdr:rowOff>232330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/>
      </xdr:nvSpPr>
      <xdr:spPr>
        <a:xfrm>
          <a:off x="2272800" y="870373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759363</xdr:colOff>
      <xdr:row>15</xdr:row>
      <xdr:rowOff>135358</xdr:rowOff>
    </xdr:from>
    <xdr:to>
      <xdr:col>3</xdr:col>
      <xdr:colOff>837001</xdr:colOff>
      <xdr:row>15</xdr:row>
      <xdr:rowOff>216069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/>
      </xdr:nvSpPr>
      <xdr:spPr>
        <a:xfrm>
          <a:off x="2283363" y="3962291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748800</xdr:colOff>
      <xdr:row>10</xdr:row>
      <xdr:rowOff>152400</xdr:rowOff>
    </xdr:from>
    <xdr:to>
      <xdr:col>3</xdr:col>
      <xdr:colOff>821118</xdr:colOff>
      <xdr:row>10</xdr:row>
      <xdr:rowOff>232330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/>
      </xdr:nvSpPr>
      <xdr:spPr>
        <a:xfrm>
          <a:off x="2272800" y="9067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728157</xdr:colOff>
      <xdr:row>10</xdr:row>
      <xdr:rowOff>142240</xdr:rowOff>
    </xdr:from>
    <xdr:to>
      <xdr:col>8</xdr:col>
      <xdr:colOff>800475</xdr:colOff>
      <xdr:row>10</xdr:row>
      <xdr:rowOff>222170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/>
      </xdr:nvSpPr>
      <xdr:spPr>
        <a:xfrm>
          <a:off x="5935157" y="90576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762023</xdr:colOff>
      <xdr:row>13</xdr:row>
      <xdr:rowOff>152400</xdr:rowOff>
    </xdr:from>
    <xdr:to>
      <xdr:col>3</xdr:col>
      <xdr:colOff>834341</xdr:colOff>
      <xdr:row>13</xdr:row>
      <xdr:rowOff>232330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/>
      </xdr:nvSpPr>
      <xdr:spPr>
        <a:xfrm>
          <a:off x="9652023" y="833966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762023</xdr:colOff>
      <xdr:row>14</xdr:row>
      <xdr:rowOff>143933</xdr:rowOff>
    </xdr:from>
    <xdr:to>
      <xdr:col>3</xdr:col>
      <xdr:colOff>834341</xdr:colOff>
      <xdr:row>14</xdr:row>
      <xdr:rowOff>223863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/>
      </xdr:nvSpPr>
      <xdr:spPr>
        <a:xfrm>
          <a:off x="9652023" y="8695266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750170</xdr:colOff>
      <xdr:row>13</xdr:row>
      <xdr:rowOff>330200</xdr:rowOff>
    </xdr:from>
    <xdr:to>
      <xdr:col>8</xdr:col>
      <xdr:colOff>822488</xdr:colOff>
      <xdr:row>14</xdr:row>
      <xdr:rowOff>46063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/>
      </xdr:nvSpPr>
      <xdr:spPr>
        <a:xfrm>
          <a:off x="13323170" y="8517467"/>
          <a:ext cx="72318" cy="79929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750170</xdr:colOff>
      <xdr:row>15</xdr:row>
      <xdr:rowOff>147320</xdr:rowOff>
    </xdr:from>
    <xdr:to>
      <xdr:col>8</xdr:col>
      <xdr:colOff>822488</xdr:colOff>
      <xdr:row>15</xdr:row>
      <xdr:rowOff>227250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/>
      </xdr:nvSpPr>
      <xdr:spPr>
        <a:xfrm>
          <a:off x="13323170" y="906272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759363</xdr:colOff>
      <xdr:row>43</xdr:row>
      <xdr:rowOff>25291</xdr:rowOff>
    </xdr:from>
    <xdr:to>
      <xdr:col>13</xdr:col>
      <xdr:colOff>837001</xdr:colOff>
      <xdr:row>43</xdr:row>
      <xdr:rowOff>106002</xdr:rowOff>
    </xdr:to>
    <xdr:sp macro="" textlink="">
      <xdr:nvSpPr>
        <xdr:cNvPr id="55" name="Oval 54">
          <a:extLst>
            <a:ext uri="{FF2B5EF4-FFF2-40B4-BE49-F238E27FC236}">
              <a16:creationId xmlns:a16="http://schemas.microsoft.com/office/drawing/2014/main" id="{21F0640A-EC6B-47DA-9826-84A491414117}"/>
            </a:ext>
          </a:extLst>
        </xdr:cNvPr>
        <xdr:cNvSpPr/>
      </xdr:nvSpPr>
      <xdr:spPr>
        <a:xfrm>
          <a:off x="9649363" y="9050758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736600</xdr:colOff>
      <xdr:row>8</xdr:row>
      <xdr:rowOff>50800</xdr:rowOff>
    </xdr:from>
    <xdr:to>
      <xdr:col>3</xdr:col>
      <xdr:colOff>814238</xdr:colOff>
      <xdr:row>8</xdr:row>
      <xdr:rowOff>131511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D645BD17-9D90-4CF2-B37A-A69A2BC4EB4D}"/>
            </a:ext>
          </a:extLst>
        </xdr:cNvPr>
        <xdr:cNvSpPr/>
      </xdr:nvSpPr>
      <xdr:spPr>
        <a:xfrm>
          <a:off x="2260600" y="1549400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8</xdr:col>
      <xdr:colOff>719667</xdr:colOff>
      <xdr:row>9</xdr:row>
      <xdr:rowOff>42333</xdr:rowOff>
    </xdr:from>
    <xdr:to>
      <xdr:col>8</xdr:col>
      <xdr:colOff>791985</xdr:colOff>
      <xdr:row>9</xdr:row>
      <xdr:rowOff>122263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DA0AD02D-CE5C-4654-9A6D-4431B4D5AF73}"/>
            </a:ext>
          </a:extLst>
        </xdr:cNvPr>
        <xdr:cNvSpPr/>
      </xdr:nvSpPr>
      <xdr:spPr>
        <a:xfrm>
          <a:off x="5926667" y="1727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763128</xdr:colOff>
      <xdr:row>8</xdr:row>
      <xdr:rowOff>58064</xdr:rowOff>
    </xdr:from>
    <xdr:to>
      <xdr:col>3</xdr:col>
      <xdr:colOff>841328</xdr:colOff>
      <xdr:row>8</xdr:row>
      <xdr:rowOff>130497</xdr:rowOff>
    </xdr:to>
    <xdr:sp macro="" textlink="">
      <xdr:nvSpPr>
        <xdr:cNvPr id="22" name="Isosceles Triangle 21">
          <a:extLst>
            <a:ext uri="{FF2B5EF4-FFF2-40B4-BE49-F238E27FC236}">
              <a16:creationId xmlns:a16="http://schemas.microsoft.com/office/drawing/2014/main" id="{ED7B6861-8C34-44EB-A648-21855BFE189F}"/>
            </a:ext>
          </a:extLst>
        </xdr:cNvPr>
        <xdr:cNvSpPr/>
      </xdr:nvSpPr>
      <xdr:spPr>
        <a:xfrm>
          <a:off x="2485248" y="239740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763129</xdr:colOff>
      <xdr:row>6</xdr:row>
      <xdr:rowOff>64220</xdr:rowOff>
    </xdr:from>
    <xdr:to>
      <xdr:col>3</xdr:col>
      <xdr:colOff>841329</xdr:colOff>
      <xdr:row>6</xdr:row>
      <xdr:rowOff>136653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877419D3-23F4-4E5B-8B62-A72E8316A946}"/>
            </a:ext>
          </a:extLst>
        </xdr:cNvPr>
        <xdr:cNvSpPr/>
      </xdr:nvSpPr>
      <xdr:spPr>
        <a:xfrm>
          <a:off x="2486421" y="115446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777793</xdr:colOff>
      <xdr:row>7</xdr:row>
      <xdr:rowOff>49530</xdr:rowOff>
    </xdr:from>
    <xdr:to>
      <xdr:col>3</xdr:col>
      <xdr:colOff>850111</xdr:colOff>
      <xdr:row>7</xdr:row>
      <xdr:rowOff>129460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7501B22C-3C62-43C4-B021-9F05A1CCB735}"/>
            </a:ext>
          </a:extLst>
        </xdr:cNvPr>
        <xdr:cNvSpPr/>
      </xdr:nvSpPr>
      <xdr:spPr>
        <a:xfrm>
          <a:off x="2501085" y="132148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2</xdr:col>
      <xdr:colOff>327660</xdr:colOff>
      <xdr:row>11</xdr:row>
      <xdr:rowOff>171157</xdr:rowOff>
    </xdr:from>
    <xdr:ext cx="198137" cy="251482"/>
    <xdr:pic>
      <xdr:nvPicPr>
        <xdr:cNvPr id="2" name="Picture 1">
          <a:extLst>
            <a:ext uri="{FF2B5EF4-FFF2-40B4-BE49-F238E27FC236}">
              <a16:creationId xmlns:a16="http://schemas.microsoft.com/office/drawing/2014/main" id="{4684B7D1-C173-4FCF-A362-65A35C697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4106" y="1988234"/>
          <a:ext cx="198137" cy="251482"/>
        </a:xfrm>
        <a:prstGeom prst="rect">
          <a:avLst/>
        </a:prstGeom>
      </xdr:spPr>
    </xdr:pic>
    <xdr:clientData/>
  </xdr:oneCellAnchor>
  <xdr:oneCellAnchor>
    <xdr:from>
      <xdr:col>5</xdr:col>
      <xdr:colOff>87923</xdr:colOff>
      <xdr:row>6</xdr:row>
      <xdr:rowOff>146538</xdr:rowOff>
    </xdr:from>
    <xdr:ext cx="198137" cy="251482"/>
    <xdr:pic>
      <xdr:nvPicPr>
        <xdr:cNvPr id="3" name="Picture 2">
          <a:extLst>
            <a:ext uri="{FF2B5EF4-FFF2-40B4-BE49-F238E27FC236}">
              <a16:creationId xmlns:a16="http://schemas.microsoft.com/office/drawing/2014/main" id="{C8622461-ABEF-4CB4-93FB-227CB4E78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4354" y="1236784"/>
          <a:ext cx="198137" cy="251482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763128</xdr:colOff>
      <xdr:row>46</xdr:row>
      <xdr:rowOff>58064</xdr:rowOff>
    </xdr:from>
    <xdr:to>
      <xdr:col>3</xdr:col>
      <xdr:colOff>841328</xdr:colOff>
      <xdr:row>46</xdr:row>
      <xdr:rowOff>130497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2486420" y="203926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44</xdr:row>
      <xdr:rowOff>49530</xdr:rowOff>
    </xdr:from>
    <xdr:to>
      <xdr:col>3</xdr:col>
      <xdr:colOff>838387</xdr:colOff>
      <xdr:row>44</xdr:row>
      <xdr:rowOff>129460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2489361" y="1503192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44</xdr:row>
      <xdr:rowOff>74399</xdr:rowOff>
    </xdr:from>
    <xdr:to>
      <xdr:col>11</xdr:col>
      <xdr:colOff>230039</xdr:colOff>
      <xdr:row>44</xdr:row>
      <xdr:rowOff>155110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9121141" y="1354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43</xdr:row>
      <xdr:rowOff>46634</xdr:rowOff>
    </xdr:from>
    <xdr:to>
      <xdr:col>3</xdr:col>
      <xdr:colOff>841328</xdr:colOff>
      <xdr:row>43</xdr:row>
      <xdr:rowOff>119067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/>
      </xdr:nvSpPr>
      <xdr:spPr>
        <a:xfrm>
          <a:off x="2486420" y="1318588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45</xdr:row>
      <xdr:rowOff>135255</xdr:rowOff>
    </xdr:from>
    <xdr:to>
      <xdr:col>3</xdr:col>
      <xdr:colOff>838387</xdr:colOff>
      <xdr:row>45</xdr:row>
      <xdr:rowOff>215185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/>
      </xdr:nvSpPr>
      <xdr:spPr>
        <a:xfrm>
          <a:off x="2489361" y="1770624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45</xdr:row>
      <xdr:rowOff>43919</xdr:rowOff>
    </xdr:from>
    <xdr:to>
      <xdr:col>11</xdr:col>
      <xdr:colOff>382439</xdr:colOff>
      <xdr:row>45</xdr:row>
      <xdr:rowOff>124630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9273541" y="15069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42</xdr:row>
      <xdr:rowOff>61874</xdr:rowOff>
    </xdr:from>
    <xdr:to>
      <xdr:col>3</xdr:col>
      <xdr:colOff>841328</xdr:colOff>
      <xdr:row>42</xdr:row>
      <xdr:rowOff>134307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/>
      </xdr:nvSpPr>
      <xdr:spPr>
        <a:xfrm>
          <a:off x="2486420" y="1152120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43</xdr:row>
      <xdr:rowOff>121920</xdr:rowOff>
    </xdr:from>
    <xdr:to>
      <xdr:col>11</xdr:col>
      <xdr:colOff>385608</xdr:colOff>
      <xdr:row>44</xdr:row>
      <xdr:rowOff>18970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/>
      </xdr:nvSpPr>
      <xdr:spPr>
        <a:xfrm>
          <a:off x="9282030" y="1219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45</xdr:row>
      <xdr:rowOff>196319</xdr:rowOff>
    </xdr:from>
    <xdr:to>
      <xdr:col>11</xdr:col>
      <xdr:colOff>534839</xdr:colOff>
      <xdr:row>45</xdr:row>
      <xdr:rowOff>277030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/>
      </xdr:nvSpPr>
      <xdr:spPr>
        <a:xfrm>
          <a:off x="9425941" y="16593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46</xdr:row>
      <xdr:rowOff>115214</xdr:rowOff>
    </xdr:from>
    <xdr:to>
      <xdr:col>11</xdr:col>
      <xdr:colOff>535400</xdr:colOff>
      <xdr:row>47</xdr:row>
      <xdr:rowOff>4767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9425940" y="19211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44</xdr:row>
      <xdr:rowOff>91440</xdr:rowOff>
    </xdr:from>
    <xdr:to>
      <xdr:col>11</xdr:col>
      <xdr:colOff>538008</xdr:colOff>
      <xdr:row>44</xdr:row>
      <xdr:rowOff>171370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/>
      </xdr:nvSpPr>
      <xdr:spPr>
        <a:xfrm>
          <a:off x="9434430" y="13716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46</xdr:row>
      <xdr:rowOff>5819</xdr:rowOff>
    </xdr:from>
    <xdr:to>
      <xdr:col>12</xdr:col>
      <xdr:colOff>77639</xdr:colOff>
      <xdr:row>46</xdr:row>
      <xdr:rowOff>86530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/>
      </xdr:nvSpPr>
      <xdr:spPr>
        <a:xfrm>
          <a:off x="9578341" y="18117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48</xdr:row>
      <xdr:rowOff>84734</xdr:rowOff>
    </xdr:from>
    <xdr:to>
      <xdr:col>12</xdr:col>
      <xdr:colOff>78200</xdr:colOff>
      <xdr:row>48</xdr:row>
      <xdr:rowOff>157167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/>
      </xdr:nvSpPr>
      <xdr:spPr>
        <a:xfrm>
          <a:off x="9578340" y="20735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45</xdr:row>
      <xdr:rowOff>60960</xdr:rowOff>
    </xdr:from>
    <xdr:to>
      <xdr:col>12</xdr:col>
      <xdr:colOff>80808</xdr:colOff>
      <xdr:row>45</xdr:row>
      <xdr:rowOff>140890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/>
      </xdr:nvSpPr>
      <xdr:spPr>
        <a:xfrm>
          <a:off x="958683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46</xdr:row>
      <xdr:rowOff>158219</xdr:rowOff>
    </xdr:from>
    <xdr:to>
      <xdr:col>12</xdr:col>
      <xdr:colOff>230039</xdr:colOff>
      <xdr:row>48</xdr:row>
      <xdr:rowOff>56050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/>
      </xdr:nvSpPr>
      <xdr:spPr>
        <a:xfrm>
          <a:off x="9730741" y="19641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49</xdr:row>
      <xdr:rowOff>54254</xdr:rowOff>
    </xdr:from>
    <xdr:to>
      <xdr:col>12</xdr:col>
      <xdr:colOff>230600</xdr:colOff>
      <xdr:row>49</xdr:row>
      <xdr:rowOff>126687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/>
      </xdr:nvSpPr>
      <xdr:spPr>
        <a:xfrm>
          <a:off x="9730740" y="22259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45</xdr:row>
      <xdr:rowOff>213360</xdr:rowOff>
    </xdr:from>
    <xdr:to>
      <xdr:col>12</xdr:col>
      <xdr:colOff>233208</xdr:colOff>
      <xdr:row>45</xdr:row>
      <xdr:rowOff>293290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/>
      </xdr:nvSpPr>
      <xdr:spPr>
        <a:xfrm>
          <a:off x="9739230" y="1676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48</xdr:row>
      <xdr:rowOff>127739</xdr:rowOff>
    </xdr:from>
    <xdr:to>
      <xdr:col>12</xdr:col>
      <xdr:colOff>382439</xdr:colOff>
      <xdr:row>49</xdr:row>
      <xdr:rowOff>25570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/>
      </xdr:nvSpPr>
      <xdr:spPr>
        <a:xfrm>
          <a:off x="9883141" y="211655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50</xdr:row>
      <xdr:rowOff>23774</xdr:rowOff>
    </xdr:from>
    <xdr:to>
      <xdr:col>12</xdr:col>
      <xdr:colOff>383000</xdr:colOff>
      <xdr:row>50</xdr:row>
      <xdr:rowOff>96207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/>
      </xdr:nvSpPr>
      <xdr:spPr>
        <a:xfrm>
          <a:off x="9883140" y="237835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46</xdr:row>
      <xdr:rowOff>22860</xdr:rowOff>
    </xdr:from>
    <xdr:to>
      <xdr:col>12</xdr:col>
      <xdr:colOff>385608</xdr:colOff>
      <xdr:row>46</xdr:row>
      <xdr:rowOff>102790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/>
      </xdr:nvSpPr>
      <xdr:spPr>
        <a:xfrm>
          <a:off x="9891630" y="1828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12</xdr:row>
      <xdr:rowOff>58064</xdr:rowOff>
    </xdr:from>
    <xdr:to>
      <xdr:col>3</xdr:col>
      <xdr:colOff>841328</xdr:colOff>
      <xdr:row>12</xdr:row>
      <xdr:rowOff>130497</xdr:rowOff>
    </xdr:to>
    <xdr:sp macro="" textlink="">
      <xdr:nvSpPr>
        <xdr:cNvPr id="22" name="Isosceles Triangle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2486420" y="8399033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10</xdr:row>
      <xdr:rowOff>49530</xdr:rowOff>
    </xdr:from>
    <xdr:to>
      <xdr:col>3</xdr:col>
      <xdr:colOff>838387</xdr:colOff>
      <xdr:row>10</xdr:row>
      <xdr:rowOff>129460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>
        <a:xfrm>
          <a:off x="2489361" y="7862961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7</xdr:row>
      <xdr:rowOff>46634</xdr:rowOff>
    </xdr:from>
    <xdr:to>
      <xdr:col>3</xdr:col>
      <xdr:colOff>841328</xdr:colOff>
      <xdr:row>7</xdr:row>
      <xdr:rowOff>119067</xdr:rowOff>
    </xdr:to>
    <xdr:sp macro="" textlink="">
      <xdr:nvSpPr>
        <xdr:cNvPr id="44" name="Isosceles Triangle 43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/>
      </xdr:nvSpPr>
      <xdr:spPr>
        <a:xfrm>
          <a:off x="2486420" y="7678357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766069</xdr:colOff>
      <xdr:row>11</xdr:row>
      <xdr:rowOff>135255</xdr:rowOff>
    </xdr:from>
    <xdr:to>
      <xdr:col>3</xdr:col>
      <xdr:colOff>838387</xdr:colOff>
      <xdr:row>11</xdr:row>
      <xdr:rowOff>215185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/>
      </xdr:nvSpPr>
      <xdr:spPr>
        <a:xfrm>
          <a:off x="2489361" y="8130393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6</xdr:row>
      <xdr:rowOff>61874</xdr:rowOff>
    </xdr:from>
    <xdr:to>
      <xdr:col>3</xdr:col>
      <xdr:colOff>841328</xdr:colOff>
      <xdr:row>6</xdr:row>
      <xdr:rowOff>134307</xdr:rowOff>
    </xdr:to>
    <xdr:sp macro="" textlink="">
      <xdr:nvSpPr>
        <xdr:cNvPr id="46" name="Isosceles Triangle 45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/>
      </xdr:nvSpPr>
      <xdr:spPr>
        <a:xfrm>
          <a:off x="2486420" y="7511889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9</xdr:row>
      <xdr:rowOff>46634</xdr:rowOff>
    </xdr:from>
    <xdr:to>
      <xdr:col>3</xdr:col>
      <xdr:colOff>841328</xdr:colOff>
      <xdr:row>9</xdr:row>
      <xdr:rowOff>119067</xdr:rowOff>
    </xdr:to>
    <xdr:sp macro="" textlink="">
      <xdr:nvSpPr>
        <xdr:cNvPr id="47" name="Isosceles Triangle 46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/>
      </xdr:nvSpPr>
      <xdr:spPr>
        <a:xfrm>
          <a:off x="2485248" y="13267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763128</xdr:colOff>
      <xdr:row>8</xdr:row>
      <xdr:rowOff>46634</xdr:rowOff>
    </xdr:from>
    <xdr:to>
      <xdr:col>3</xdr:col>
      <xdr:colOff>841328</xdr:colOff>
      <xdr:row>8</xdr:row>
      <xdr:rowOff>119067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BB386468-BF9A-486B-AE01-0554A2DA5421}"/>
            </a:ext>
          </a:extLst>
        </xdr:cNvPr>
        <xdr:cNvSpPr/>
      </xdr:nvSpPr>
      <xdr:spPr>
        <a:xfrm>
          <a:off x="2477628" y="131536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48</xdr:row>
      <xdr:rowOff>160020</xdr:rowOff>
    </xdr:from>
    <xdr:to>
      <xdr:col>1</xdr:col>
      <xdr:colOff>38117</xdr:colOff>
      <xdr:row>50</xdr:row>
      <xdr:rowOff>57172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42</xdr:row>
      <xdr:rowOff>167640</xdr:rowOff>
    </xdr:from>
    <xdr:to>
      <xdr:col>5</xdr:col>
      <xdr:colOff>285767</xdr:colOff>
      <xdr:row>42</xdr:row>
      <xdr:rowOff>419122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1447800"/>
          <a:ext cx="198137" cy="251482"/>
        </a:xfrm>
        <a:prstGeom prst="rect">
          <a:avLst/>
        </a:prstGeom>
      </xdr:spPr>
    </xdr:pic>
    <xdr:clientData/>
  </xdr:twoCellAnchor>
  <xdr:twoCellAnchor editAs="oneCell">
    <xdr:from>
      <xdr:col>0</xdr:col>
      <xdr:colOff>449580</xdr:colOff>
      <xdr:row>68</xdr:row>
      <xdr:rowOff>160020</xdr:rowOff>
    </xdr:from>
    <xdr:to>
      <xdr:col>1</xdr:col>
      <xdr:colOff>38117</xdr:colOff>
      <xdr:row>70</xdr:row>
      <xdr:rowOff>57172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2903220"/>
          <a:ext cx="198137" cy="251482"/>
        </a:xfrm>
        <a:prstGeom prst="rect">
          <a:avLst/>
        </a:prstGeom>
      </xdr:spPr>
    </xdr:pic>
    <xdr:clientData/>
  </xdr:twoCellAnchor>
  <xdr:twoCellAnchor>
    <xdr:from>
      <xdr:col>3</xdr:col>
      <xdr:colOff>785610</xdr:colOff>
      <xdr:row>41</xdr:row>
      <xdr:rowOff>51539</xdr:rowOff>
    </xdr:from>
    <xdr:to>
      <xdr:col>3</xdr:col>
      <xdr:colOff>863248</xdr:colOff>
      <xdr:row>41</xdr:row>
      <xdr:rowOff>132250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299450" y="11488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785329</xdr:colOff>
      <xdr:row>46</xdr:row>
      <xdr:rowOff>54254</xdr:rowOff>
    </xdr:from>
    <xdr:to>
      <xdr:col>3</xdr:col>
      <xdr:colOff>863529</xdr:colOff>
      <xdr:row>46</xdr:row>
      <xdr:rowOff>126687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2299169" y="24316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42</xdr:row>
      <xdr:rowOff>243840</xdr:rowOff>
    </xdr:from>
    <xdr:to>
      <xdr:col>3</xdr:col>
      <xdr:colOff>860588</xdr:colOff>
      <xdr:row>42</xdr:row>
      <xdr:rowOff>323770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2302110" y="15240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42</xdr:row>
      <xdr:rowOff>440159</xdr:rowOff>
    </xdr:from>
    <xdr:to>
      <xdr:col>12</xdr:col>
      <xdr:colOff>230039</xdr:colOff>
      <xdr:row>42</xdr:row>
      <xdr:rowOff>520870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9349741" y="1720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43</xdr:row>
      <xdr:rowOff>153314</xdr:rowOff>
    </xdr:from>
    <xdr:to>
      <xdr:col>12</xdr:col>
      <xdr:colOff>230600</xdr:colOff>
      <xdr:row>44</xdr:row>
      <xdr:rowOff>42867</xdr:rowOff>
    </xdr:to>
    <xdr:sp macro="" textlink="">
      <xdr:nvSpPr>
        <xdr:cNvPr id="9" name="Isosceles Triangle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9349740" y="1982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43</xdr:row>
      <xdr:rowOff>53340</xdr:rowOff>
    </xdr:from>
    <xdr:to>
      <xdr:col>3</xdr:col>
      <xdr:colOff>860588</xdr:colOff>
      <xdr:row>43</xdr:row>
      <xdr:rowOff>133270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302110" y="1882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43</xdr:row>
      <xdr:rowOff>43919</xdr:rowOff>
    </xdr:from>
    <xdr:to>
      <xdr:col>12</xdr:col>
      <xdr:colOff>382439</xdr:colOff>
      <xdr:row>43</xdr:row>
      <xdr:rowOff>124630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9502141" y="18727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44</xdr:row>
      <xdr:rowOff>122834</xdr:rowOff>
    </xdr:from>
    <xdr:to>
      <xdr:col>12</xdr:col>
      <xdr:colOff>383000</xdr:colOff>
      <xdr:row>45</xdr:row>
      <xdr:rowOff>12387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9502140" y="21345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44</xdr:row>
      <xdr:rowOff>45720</xdr:rowOff>
    </xdr:from>
    <xdr:to>
      <xdr:col>3</xdr:col>
      <xdr:colOff>860588</xdr:colOff>
      <xdr:row>44</xdr:row>
      <xdr:rowOff>125650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2302110" y="20574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457201</xdr:colOff>
      <xdr:row>44</xdr:row>
      <xdr:rowOff>13439</xdr:rowOff>
    </xdr:from>
    <xdr:to>
      <xdr:col>12</xdr:col>
      <xdr:colOff>534839</xdr:colOff>
      <xdr:row>44</xdr:row>
      <xdr:rowOff>94150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9654541" y="20251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457200</xdr:colOff>
      <xdr:row>45</xdr:row>
      <xdr:rowOff>92354</xdr:rowOff>
    </xdr:from>
    <xdr:to>
      <xdr:col>12</xdr:col>
      <xdr:colOff>535400</xdr:colOff>
      <xdr:row>45</xdr:row>
      <xdr:rowOff>164787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9654540" y="22869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45</xdr:row>
      <xdr:rowOff>68580</xdr:rowOff>
    </xdr:from>
    <xdr:to>
      <xdr:col>3</xdr:col>
      <xdr:colOff>860588</xdr:colOff>
      <xdr:row>45</xdr:row>
      <xdr:rowOff>148510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2302110" y="22631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</xdr:colOff>
      <xdr:row>44</xdr:row>
      <xdr:rowOff>165839</xdr:rowOff>
    </xdr:from>
    <xdr:to>
      <xdr:col>13</xdr:col>
      <xdr:colOff>77639</xdr:colOff>
      <xdr:row>45</xdr:row>
      <xdr:rowOff>63670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9806941" y="21775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0</xdr:colOff>
      <xdr:row>46</xdr:row>
      <xdr:rowOff>61874</xdr:rowOff>
    </xdr:from>
    <xdr:to>
      <xdr:col>13</xdr:col>
      <xdr:colOff>78200</xdr:colOff>
      <xdr:row>46</xdr:row>
      <xdr:rowOff>134307</xdr:rowOff>
    </xdr:to>
    <xdr:sp macro="" textlink="">
      <xdr:nvSpPr>
        <xdr:cNvPr id="18" name="Isosceles Triangle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9806940" y="24393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8490</xdr:colOff>
      <xdr:row>43</xdr:row>
      <xdr:rowOff>60960</xdr:rowOff>
    </xdr:from>
    <xdr:to>
      <xdr:col>13</xdr:col>
      <xdr:colOff>80808</xdr:colOff>
      <xdr:row>43</xdr:row>
      <xdr:rowOff>140890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9815430" y="18897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152401</xdr:colOff>
      <xdr:row>45</xdr:row>
      <xdr:rowOff>135359</xdr:rowOff>
    </xdr:from>
    <xdr:to>
      <xdr:col>13</xdr:col>
      <xdr:colOff>230039</xdr:colOff>
      <xdr:row>46</xdr:row>
      <xdr:rowOff>33190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9959341" y="23299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152400</xdr:colOff>
      <xdr:row>48</xdr:row>
      <xdr:rowOff>31394</xdr:rowOff>
    </xdr:from>
    <xdr:to>
      <xdr:col>13</xdr:col>
      <xdr:colOff>230600</xdr:colOff>
      <xdr:row>48</xdr:row>
      <xdr:rowOff>103827</xdr:rowOff>
    </xdr:to>
    <xdr:sp macro="" textlink="">
      <xdr:nvSpPr>
        <xdr:cNvPr id="21" name="Isosceles Triangle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9959340" y="25917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160890</xdr:colOff>
      <xdr:row>44</xdr:row>
      <xdr:rowOff>30480</xdr:rowOff>
    </xdr:from>
    <xdr:to>
      <xdr:col>13</xdr:col>
      <xdr:colOff>233208</xdr:colOff>
      <xdr:row>44</xdr:row>
      <xdr:rowOff>110410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/>
      </xdr:nvSpPr>
      <xdr:spPr>
        <a:xfrm>
          <a:off x="9967830" y="20421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304801</xdr:colOff>
      <xdr:row>46</xdr:row>
      <xdr:rowOff>104879</xdr:rowOff>
    </xdr:from>
    <xdr:to>
      <xdr:col>13</xdr:col>
      <xdr:colOff>382439</xdr:colOff>
      <xdr:row>47</xdr:row>
      <xdr:rowOff>2710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/>
      </xdr:nvSpPr>
      <xdr:spPr>
        <a:xfrm>
          <a:off x="10111741" y="24823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304800</xdr:colOff>
      <xdr:row>49</xdr:row>
      <xdr:rowOff>914</xdr:rowOff>
    </xdr:from>
    <xdr:to>
      <xdr:col>13</xdr:col>
      <xdr:colOff>383000</xdr:colOff>
      <xdr:row>49</xdr:row>
      <xdr:rowOff>73347</xdr:rowOff>
    </xdr:to>
    <xdr:sp macro="" textlink="">
      <xdr:nvSpPr>
        <xdr:cNvPr id="24" name="Isosceles Triangle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10111740" y="274411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13</xdr:col>
      <xdr:colOff>313290</xdr:colOff>
      <xdr:row>45</xdr:row>
      <xdr:rowOff>0</xdr:rowOff>
    </xdr:from>
    <xdr:to>
      <xdr:col>13</xdr:col>
      <xdr:colOff>385608</xdr:colOff>
      <xdr:row>45</xdr:row>
      <xdr:rowOff>79930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>
          <a:off x="10120230" y="219456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oneCellAnchor>
    <xdr:from>
      <xdr:col>0</xdr:col>
      <xdr:colOff>449580</xdr:colOff>
      <xdr:row>13</xdr:row>
      <xdr:rowOff>160020</xdr:rowOff>
    </xdr:from>
    <xdr:ext cx="198137" cy="251482"/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9121140"/>
          <a:ext cx="198137" cy="251482"/>
        </a:xfrm>
        <a:prstGeom prst="rect">
          <a:avLst/>
        </a:prstGeom>
      </xdr:spPr>
    </xdr:pic>
    <xdr:clientData/>
  </xdr:oneCellAnchor>
  <xdr:oneCellAnchor>
    <xdr:from>
      <xdr:col>5</xdr:col>
      <xdr:colOff>76200</xdr:colOff>
      <xdr:row>7</xdr:row>
      <xdr:rowOff>167640</xdr:rowOff>
    </xdr:from>
    <xdr:ext cx="198137" cy="251482"/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6340" y="7848600"/>
          <a:ext cx="198137" cy="251482"/>
        </a:xfrm>
        <a:prstGeom prst="rect">
          <a:avLst/>
        </a:prstGeom>
      </xdr:spPr>
    </xdr:pic>
    <xdr:clientData/>
  </xdr:oneCellAnchor>
  <xdr:twoCellAnchor>
    <xdr:from>
      <xdr:col>3</xdr:col>
      <xdr:colOff>785610</xdr:colOff>
      <xdr:row>6</xdr:row>
      <xdr:rowOff>51539</xdr:rowOff>
    </xdr:from>
    <xdr:to>
      <xdr:col>3</xdr:col>
      <xdr:colOff>863248</xdr:colOff>
      <xdr:row>6</xdr:row>
      <xdr:rowOff>132250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/>
      </xdr:nvSpPr>
      <xdr:spPr>
        <a:xfrm>
          <a:off x="2294370" y="754961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785329</xdr:colOff>
      <xdr:row>11</xdr:row>
      <xdr:rowOff>54254</xdr:rowOff>
    </xdr:from>
    <xdr:to>
      <xdr:col>3</xdr:col>
      <xdr:colOff>863529</xdr:colOff>
      <xdr:row>11</xdr:row>
      <xdr:rowOff>126687</xdr:rowOff>
    </xdr:to>
    <xdr:sp macro="" textlink="">
      <xdr:nvSpPr>
        <xdr:cNvPr id="29" name="Isosceles Triangle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>
          <a:off x="2294089" y="883249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7</xdr:row>
      <xdr:rowOff>243840</xdr:rowOff>
    </xdr:from>
    <xdr:to>
      <xdr:col>3</xdr:col>
      <xdr:colOff>860588</xdr:colOff>
      <xdr:row>7</xdr:row>
      <xdr:rowOff>323770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>
          <a:off x="2297030" y="79248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8</xdr:row>
      <xdr:rowOff>53340</xdr:rowOff>
    </xdr:from>
    <xdr:to>
      <xdr:col>3</xdr:col>
      <xdr:colOff>860588</xdr:colOff>
      <xdr:row>8</xdr:row>
      <xdr:rowOff>133270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/>
      </xdr:nvSpPr>
      <xdr:spPr>
        <a:xfrm>
          <a:off x="2297030" y="82829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9</xdr:row>
      <xdr:rowOff>45720</xdr:rowOff>
    </xdr:from>
    <xdr:to>
      <xdr:col>3</xdr:col>
      <xdr:colOff>860588</xdr:colOff>
      <xdr:row>9</xdr:row>
      <xdr:rowOff>125650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/>
      </xdr:nvSpPr>
      <xdr:spPr>
        <a:xfrm>
          <a:off x="2297030" y="845820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788270</xdr:colOff>
      <xdr:row>10</xdr:row>
      <xdr:rowOff>68580</xdr:rowOff>
    </xdr:from>
    <xdr:to>
      <xdr:col>3</xdr:col>
      <xdr:colOff>860588</xdr:colOff>
      <xdr:row>10</xdr:row>
      <xdr:rowOff>148510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/>
      </xdr:nvSpPr>
      <xdr:spPr>
        <a:xfrm>
          <a:off x="2297030" y="86639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773711</xdr:colOff>
      <xdr:row>42</xdr:row>
      <xdr:rowOff>59159</xdr:rowOff>
    </xdr:from>
    <xdr:to>
      <xdr:col>3</xdr:col>
      <xdr:colOff>851349</xdr:colOff>
      <xdr:row>42</xdr:row>
      <xdr:rowOff>139870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2278661" y="114500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43</xdr:row>
      <xdr:rowOff>259080</xdr:rowOff>
    </xdr:from>
    <xdr:to>
      <xdr:col>3</xdr:col>
      <xdr:colOff>848689</xdr:colOff>
      <xdr:row>43</xdr:row>
      <xdr:rowOff>339010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/>
      </xdr:nvSpPr>
      <xdr:spPr>
        <a:xfrm>
          <a:off x="2281321" y="1525905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152401</xdr:colOff>
      <xdr:row>43</xdr:row>
      <xdr:rowOff>257279</xdr:rowOff>
    </xdr:from>
    <xdr:to>
      <xdr:col>11</xdr:col>
      <xdr:colOff>230039</xdr:colOff>
      <xdr:row>43</xdr:row>
      <xdr:rowOff>337990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/>
      </xdr:nvSpPr>
      <xdr:spPr>
        <a:xfrm>
          <a:off x="8740141" y="1537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44</xdr:row>
      <xdr:rowOff>62826</xdr:rowOff>
    </xdr:from>
    <xdr:to>
      <xdr:col>3</xdr:col>
      <xdr:colOff>851630</xdr:colOff>
      <xdr:row>44</xdr:row>
      <xdr:rowOff>135259</xdr:rowOff>
    </xdr:to>
    <xdr:sp macro="" textlink="">
      <xdr:nvSpPr>
        <xdr:cNvPr id="27" name="Isosceles Triangle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2278380" y="1901151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160890</xdr:colOff>
      <xdr:row>42</xdr:row>
      <xdr:rowOff>152400</xdr:rowOff>
    </xdr:from>
    <xdr:to>
      <xdr:col>11</xdr:col>
      <xdr:colOff>233208</xdr:colOff>
      <xdr:row>43</xdr:row>
      <xdr:rowOff>49450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/>
      </xdr:nvSpPr>
      <xdr:spPr>
        <a:xfrm>
          <a:off x="8748630" y="1249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304801</xdr:colOff>
      <xdr:row>43</xdr:row>
      <xdr:rowOff>409679</xdr:rowOff>
    </xdr:from>
    <xdr:to>
      <xdr:col>11</xdr:col>
      <xdr:colOff>382439</xdr:colOff>
      <xdr:row>43</xdr:row>
      <xdr:rowOff>490390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/>
      </xdr:nvSpPr>
      <xdr:spPr>
        <a:xfrm>
          <a:off x="8892541" y="16898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304800</xdr:colOff>
      <xdr:row>44</xdr:row>
      <xdr:rowOff>99974</xdr:rowOff>
    </xdr:from>
    <xdr:to>
      <xdr:col>11</xdr:col>
      <xdr:colOff>383000</xdr:colOff>
      <xdr:row>44</xdr:row>
      <xdr:rowOff>172407</xdr:rowOff>
    </xdr:to>
    <xdr:sp macro="" textlink="">
      <xdr:nvSpPr>
        <xdr:cNvPr id="30" name="Isosceles Triangle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/>
      </xdr:nvSpPr>
      <xdr:spPr>
        <a:xfrm>
          <a:off x="8892540" y="19516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313290</xdr:colOff>
      <xdr:row>43</xdr:row>
      <xdr:rowOff>121920</xdr:rowOff>
    </xdr:from>
    <xdr:to>
      <xdr:col>11</xdr:col>
      <xdr:colOff>385608</xdr:colOff>
      <xdr:row>43</xdr:row>
      <xdr:rowOff>201850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/>
      </xdr:nvSpPr>
      <xdr:spPr>
        <a:xfrm>
          <a:off x="8901030" y="14020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457201</xdr:colOff>
      <xdr:row>43</xdr:row>
      <xdr:rowOff>562079</xdr:rowOff>
    </xdr:from>
    <xdr:to>
      <xdr:col>11</xdr:col>
      <xdr:colOff>534839</xdr:colOff>
      <xdr:row>44</xdr:row>
      <xdr:rowOff>71290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/>
      </xdr:nvSpPr>
      <xdr:spPr>
        <a:xfrm>
          <a:off x="9044941" y="1842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457200</xdr:colOff>
      <xdr:row>46</xdr:row>
      <xdr:rowOff>69494</xdr:rowOff>
    </xdr:from>
    <xdr:to>
      <xdr:col>11</xdr:col>
      <xdr:colOff>535400</xdr:colOff>
      <xdr:row>46</xdr:row>
      <xdr:rowOff>141927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/>
      </xdr:nvSpPr>
      <xdr:spPr>
        <a:xfrm>
          <a:off x="9044940" y="21040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11</xdr:col>
      <xdr:colOff>465690</xdr:colOff>
      <xdr:row>43</xdr:row>
      <xdr:rowOff>274320</xdr:rowOff>
    </xdr:from>
    <xdr:to>
      <xdr:col>11</xdr:col>
      <xdr:colOff>538008</xdr:colOff>
      <xdr:row>43</xdr:row>
      <xdr:rowOff>354250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/>
      </xdr:nvSpPr>
      <xdr:spPr>
        <a:xfrm>
          <a:off x="9053430" y="1554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</xdr:colOff>
      <xdr:row>44</xdr:row>
      <xdr:rowOff>142979</xdr:rowOff>
    </xdr:from>
    <xdr:to>
      <xdr:col>12</xdr:col>
      <xdr:colOff>77639</xdr:colOff>
      <xdr:row>46</xdr:row>
      <xdr:rowOff>40810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/>
      </xdr:nvSpPr>
      <xdr:spPr>
        <a:xfrm>
          <a:off x="9197341" y="19946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0</xdr:colOff>
      <xdr:row>47</xdr:row>
      <xdr:rowOff>39014</xdr:rowOff>
    </xdr:from>
    <xdr:to>
      <xdr:col>12</xdr:col>
      <xdr:colOff>78200</xdr:colOff>
      <xdr:row>47</xdr:row>
      <xdr:rowOff>111447</xdr:rowOff>
    </xdr:to>
    <xdr:sp macro="" textlink="">
      <xdr:nvSpPr>
        <xdr:cNvPr id="36" name="Isosceles Triangle 35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/>
      </xdr:nvSpPr>
      <xdr:spPr>
        <a:xfrm>
          <a:off x="9197340" y="22564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8490</xdr:colOff>
      <xdr:row>43</xdr:row>
      <xdr:rowOff>426720</xdr:rowOff>
    </xdr:from>
    <xdr:to>
      <xdr:col>12</xdr:col>
      <xdr:colOff>80808</xdr:colOff>
      <xdr:row>43</xdr:row>
      <xdr:rowOff>506650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/>
      </xdr:nvSpPr>
      <xdr:spPr>
        <a:xfrm>
          <a:off x="9205830" y="17068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152401</xdr:colOff>
      <xdr:row>46</xdr:row>
      <xdr:rowOff>112499</xdr:rowOff>
    </xdr:from>
    <xdr:to>
      <xdr:col>12</xdr:col>
      <xdr:colOff>230039</xdr:colOff>
      <xdr:row>47</xdr:row>
      <xdr:rowOff>10330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/>
      </xdr:nvSpPr>
      <xdr:spPr>
        <a:xfrm>
          <a:off x="9349741" y="21470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152400</xdr:colOff>
      <xdr:row>48</xdr:row>
      <xdr:rowOff>8534</xdr:rowOff>
    </xdr:from>
    <xdr:to>
      <xdr:col>12</xdr:col>
      <xdr:colOff>230600</xdr:colOff>
      <xdr:row>48</xdr:row>
      <xdr:rowOff>80967</xdr:rowOff>
    </xdr:to>
    <xdr:sp macro="" textlink="">
      <xdr:nvSpPr>
        <xdr:cNvPr id="39" name="Isosceles Triangle 3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/>
      </xdr:nvSpPr>
      <xdr:spPr>
        <a:xfrm>
          <a:off x="9349740" y="24088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160890</xdr:colOff>
      <xdr:row>44</xdr:row>
      <xdr:rowOff>7620</xdr:rowOff>
    </xdr:from>
    <xdr:to>
      <xdr:col>12</xdr:col>
      <xdr:colOff>233208</xdr:colOff>
      <xdr:row>44</xdr:row>
      <xdr:rowOff>87550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/>
      </xdr:nvSpPr>
      <xdr:spPr>
        <a:xfrm>
          <a:off x="9358230" y="18592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304801</xdr:colOff>
      <xdr:row>47</xdr:row>
      <xdr:rowOff>82019</xdr:rowOff>
    </xdr:from>
    <xdr:to>
      <xdr:col>12</xdr:col>
      <xdr:colOff>382439</xdr:colOff>
      <xdr:row>47</xdr:row>
      <xdr:rowOff>162730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/>
      </xdr:nvSpPr>
      <xdr:spPr>
        <a:xfrm>
          <a:off x="9502141" y="22994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304800</xdr:colOff>
      <xdr:row>48</xdr:row>
      <xdr:rowOff>160934</xdr:rowOff>
    </xdr:from>
    <xdr:to>
      <xdr:col>12</xdr:col>
      <xdr:colOff>383000</xdr:colOff>
      <xdr:row>49</xdr:row>
      <xdr:rowOff>50487</xdr:rowOff>
    </xdr:to>
    <xdr:sp macro="" textlink="">
      <xdr:nvSpPr>
        <xdr:cNvPr id="42" name="Isosceles Triangle 4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/>
      </xdr:nvSpPr>
      <xdr:spPr>
        <a:xfrm>
          <a:off x="9502140" y="2561234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12</xdr:col>
      <xdr:colOff>313290</xdr:colOff>
      <xdr:row>44</xdr:row>
      <xdr:rowOff>160020</xdr:rowOff>
    </xdr:from>
    <xdr:to>
      <xdr:col>12</xdr:col>
      <xdr:colOff>385608</xdr:colOff>
      <xdr:row>46</xdr:row>
      <xdr:rowOff>57070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/>
      </xdr:nvSpPr>
      <xdr:spPr>
        <a:xfrm>
          <a:off x="9510630" y="20116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773711</xdr:colOff>
      <xdr:row>6</xdr:row>
      <xdr:rowOff>59159</xdr:rowOff>
    </xdr:from>
    <xdr:to>
      <xdr:col>3</xdr:col>
      <xdr:colOff>851349</xdr:colOff>
      <xdr:row>6</xdr:row>
      <xdr:rowOff>139870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2282471" y="7557239"/>
          <a:ext cx="77638" cy="80711"/>
        </a:xfrm>
        <a:prstGeom prst="ellipse">
          <a:avLst/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776371</xdr:colOff>
      <xdr:row>7</xdr:row>
      <xdr:rowOff>259080</xdr:rowOff>
    </xdr:from>
    <xdr:to>
      <xdr:col>3</xdr:col>
      <xdr:colOff>848689</xdr:colOff>
      <xdr:row>7</xdr:row>
      <xdr:rowOff>339010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2289485" y="155448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773430</xdr:colOff>
      <xdr:row>9</xdr:row>
      <xdr:rowOff>62826</xdr:rowOff>
    </xdr:from>
    <xdr:to>
      <xdr:col>3</xdr:col>
      <xdr:colOff>851630</xdr:colOff>
      <xdr:row>9</xdr:row>
      <xdr:rowOff>135259</xdr:rowOff>
    </xdr:to>
    <xdr:sp macro="" textlink="">
      <xdr:nvSpPr>
        <xdr:cNvPr id="44" name="Isosceles Triangle 43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/>
      </xdr:nvSpPr>
      <xdr:spPr>
        <a:xfrm>
          <a:off x="2282190" y="8315286"/>
          <a:ext cx="78200" cy="72433"/>
        </a:xfrm>
        <a:prstGeom prst="triangle">
          <a:avLst/>
        </a:prstGeom>
        <a:solidFill>
          <a:srgbClr val="70AD47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772017</xdr:colOff>
      <xdr:row>41</xdr:row>
      <xdr:rowOff>129540</xdr:rowOff>
    </xdr:from>
    <xdr:to>
      <xdr:col>3</xdr:col>
      <xdr:colOff>844335</xdr:colOff>
      <xdr:row>42</xdr:row>
      <xdr:rowOff>24413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E07D36F-385B-4566-9AC7-25B320E1BB17}"/>
            </a:ext>
          </a:extLst>
        </xdr:cNvPr>
        <xdr:cNvSpPr/>
      </xdr:nvSpPr>
      <xdr:spPr>
        <a:xfrm>
          <a:off x="2285131" y="7940040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>
    <xdr:from>
      <xdr:col>3</xdr:col>
      <xdr:colOff>778329</xdr:colOff>
      <xdr:row>8</xdr:row>
      <xdr:rowOff>48986</xdr:rowOff>
    </xdr:from>
    <xdr:to>
      <xdr:col>3</xdr:col>
      <xdr:colOff>850647</xdr:colOff>
      <xdr:row>8</xdr:row>
      <xdr:rowOff>128916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83C2C07D-B976-449E-85F5-E92D7195B139}"/>
            </a:ext>
          </a:extLst>
        </xdr:cNvPr>
        <xdr:cNvSpPr/>
      </xdr:nvSpPr>
      <xdr:spPr>
        <a:xfrm>
          <a:off x="2291443" y="1937657"/>
          <a:ext cx="72318" cy="79930"/>
        </a:xfrm>
        <a:prstGeom prst="rect">
          <a:avLst/>
        </a:prstGeom>
        <a:solidFill>
          <a:srgbClr val="ED7D31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 defTabSz="685800"/>
          <a:endParaRPr lang="en-US" sz="60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ED7D31"/>
      </a:accent1>
      <a:accent2>
        <a:srgbClr val="5B9BD5"/>
      </a:accent2>
      <a:accent3>
        <a:srgbClr val="70AD47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1"/>
  <sheetViews>
    <sheetView showGridLines="0" zoomScaleNormal="100" workbookViewId="0">
      <selection activeCell="J14" sqref="J14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51.5546875" bestFit="1" customWidth="1"/>
    <col min="11" max="11" width="19" customWidth="1"/>
  </cols>
  <sheetData>
    <row r="1" spans="1:10" x14ac:dyDescent="0.3">
      <c r="A1" t="s">
        <v>154</v>
      </c>
    </row>
    <row r="2" spans="1:10" ht="14.4" customHeight="1" x14ac:dyDescent="0.3">
      <c r="B2" s="167">
        <v>1</v>
      </c>
      <c r="C2" s="167"/>
      <c r="E2" s="134" t="s">
        <v>150</v>
      </c>
      <c r="F2" s="6"/>
      <c r="G2" s="6"/>
    </row>
    <row r="3" spans="1:10" ht="14.4" customHeight="1" x14ac:dyDescent="0.3">
      <c r="B3" s="167"/>
      <c r="C3" s="167"/>
      <c r="E3" s="135" t="s">
        <v>132</v>
      </c>
      <c r="F3" s="6"/>
      <c r="G3" s="6"/>
    </row>
    <row r="4" spans="1:10" ht="14.4" customHeight="1" x14ac:dyDescent="0.3">
      <c r="B4" s="167"/>
      <c r="C4" s="167"/>
      <c r="D4" s="69"/>
      <c r="E4" s="69"/>
    </row>
    <row r="5" spans="1:10" x14ac:dyDescent="0.3">
      <c r="E5" s="10"/>
      <c r="H5" t="s">
        <v>98</v>
      </c>
    </row>
    <row r="6" spans="1:10" x14ac:dyDescent="0.3">
      <c r="B6" s="168" t="s">
        <v>4</v>
      </c>
      <c r="C6" s="168"/>
      <c r="D6" s="53" t="s">
        <v>5</v>
      </c>
      <c r="E6" s="13" t="s">
        <v>6</v>
      </c>
    </row>
    <row r="7" spans="1:10" x14ac:dyDescent="0.3">
      <c r="B7" s="59">
        <v>0.41666666666666669</v>
      </c>
      <c r="C7" s="59">
        <v>0.5</v>
      </c>
      <c r="D7" s="58">
        <v>5</v>
      </c>
      <c r="E7" s="25" t="s">
        <v>130</v>
      </c>
      <c r="H7" t="s">
        <v>100</v>
      </c>
    </row>
    <row r="8" spans="1:10" x14ac:dyDescent="0.3">
      <c r="B8" s="59">
        <f>B7+TIME(0,$D7,0)</f>
        <v>0.4201388888888889</v>
      </c>
      <c r="C8" s="59">
        <f>C7+TIME(0,$D7,0)</f>
        <v>0.50347222222222221</v>
      </c>
      <c r="D8" s="58">
        <v>5</v>
      </c>
      <c r="E8" s="25" t="s">
        <v>72</v>
      </c>
      <c r="H8" t="s">
        <v>100</v>
      </c>
      <c r="I8" t="s">
        <v>101</v>
      </c>
      <c r="J8">
        <f>SUMIF(H$7:H$16,"=p",D$7:D$16)</f>
        <v>40</v>
      </c>
    </row>
    <row r="9" spans="1:10" x14ac:dyDescent="0.3">
      <c r="B9" s="59">
        <f t="shared" ref="B9:B16" si="0">B8+TIME(0,$D8,0)</f>
        <v>0.4236111111111111</v>
      </c>
      <c r="C9" s="59">
        <f t="shared" ref="C9:C16" si="1">C8+TIME(0,$D8,0)</f>
        <v>0.50694444444444442</v>
      </c>
      <c r="D9" s="58">
        <v>15</v>
      </c>
      <c r="E9" s="25" t="s">
        <v>71</v>
      </c>
      <c r="H9" t="s">
        <v>100</v>
      </c>
      <c r="I9" s="79" t="s">
        <v>99</v>
      </c>
      <c r="J9">
        <f>SUMIF(H$7:H$16,"=t",D$7:D$16)</f>
        <v>25</v>
      </c>
    </row>
    <row r="10" spans="1:10" x14ac:dyDescent="0.3">
      <c r="B10" s="59">
        <f t="shared" si="0"/>
        <v>0.43402777777777779</v>
      </c>
      <c r="C10" s="59">
        <f t="shared" si="1"/>
        <v>0.51736111111111105</v>
      </c>
      <c r="D10" s="130">
        <v>25</v>
      </c>
      <c r="E10" s="25" t="s">
        <v>118</v>
      </c>
      <c r="H10" t="s">
        <v>99</v>
      </c>
      <c r="I10" t="s">
        <v>100</v>
      </c>
      <c r="J10">
        <f>SUMIF(H$7:H$16,"=a",D$7:D$16)</f>
        <v>45</v>
      </c>
    </row>
    <row r="11" spans="1:10" x14ac:dyDescent="0.3">
      <c r="B11" s="59">
        <f t="shared" si="0"/>
        <v>0.4513888888888889</v>
      </c>
      <c r="C11" s="59">
        <f t="shared" si="1"/>
        <v>0.53472222222222221</v>
      </c>
      <c r="D11" s="131">
        <v>5</v>
      </c>
      <c r="E11" s="25" t="s">
        <v>119</v>
      </c>
      <c r="H11" t="s">
        <v>100</v>
      </c>
    </row>
    <row r="12" spans="1:10" x14ac:dyDescent="0.3">
      <c r="B12" s="127"/>
      <c r="C12" s="120"/>
      <c r="D12" s="130"/>
      <c r="E12" s="54" t="s">
        <v>128</v>
      </c>
      <c r="H12" t="s">
        <v>99</v>
      </c>
    </row>
    <row r="13" spans="1:10" x14ac:dyDescent="0.3">
      <c r="B13" s="128">
        <f>B11+TIME(0,$D11,0)</f>
        <v>0.4548611111111111</v>
      </c>
      <c r="C13" s="121">
        <f>C11+TIME(0,$D11,0)</f>
        <v>0.53819444444444442</v>
      </c>
      <c r="D13" s="132">
        <v>40</v>
      </c>
      <c r="E13" s="54" t="s">
        <v>129</v>
      </c>
      <c r="H13" t="s">
        <v>101</v>
      </c>
    </row>
    <row r="14" spans="1:10" ht="14.4" customHeight="1" x14ac:dyDescent="0.3">
      <c r="B14" s="129"/>
      <c r="C14" s="66"/>
      <c r="D14" s="133"/>
      <c r="E14" s="54" t="s">
        <v>18</v>
      </c>
      <c r="H14" t="s">
        <v>101</v>
      </c>
    </row>
    <row r="15" spans="1:10" x14ac:dyDescent="0.3">
      <c r="B15" s="59">
        <f>B13+TIME(0,D13,0)</f>
        <v>0.4826388888888889</v>
      </c>
      <c r="C15" s="59">
        <f>C13+TIME(0,D13,0)</f>
        <v>0.56597222222222221</v>
      </c>
      <c r="D15" s="58">
        <v>5</v>
      </c>
      <c r="E15" s="25" t="s">
        <v>143</v>
      </c>
      <c r="H15" t="s">
        <v>100</v>
      </c>
    </row>
    <row r="16" spans="1:10" x14ac:dyDescent="0.3">
      <c r="B16" s="59">
        <f t="shared" si="0"/>
        <v>0.4861111111111111</v>
      </c>
      <c r="C16" s="59">
        <f t="shared" si="1"/>
        <v>0.56944444444444442</v>
      </c>
      <c r="D16" s="58">
        <v>10</v>
      </c>
      <c r="E16" s="25" t="s">
        <v>84</v>
      </c>
      <c r="H16" t="s">
        <v>100</v>
      </c>
    </row>
    <row r="17" spans="1:8" hidden="1" x14ac:dyDescent="0.3">
      <c r="C17" s="68" t="s">
        <v>14</v>
      </c>
      <c r="D17" s="10">
        <f>SUM(D7:D16)</f>
        <v>110</v>
      </c>
    </row>
    <row r="19" spans="1:8" x14ac:dyDescent="0.3">
      <c r="C19" s="6"/>
      <c r="D19" s="4"/>
      <c r="E19" s="4"/>
    </row>
    <row r="20" spans="1:8" ht="25.8" x14ac:dyDescent="0.5">
      <c r="C20" s="87"/>
      <c r="D20" s="88" t="s">
        <v>126</v>
      </c>
      <c r="E20" s="4"/>
    </row>
    <row r="25" spans="1:8" x14ac:dyDescent="0.3">
      <c r="B25" s="167">
        <v>1</v>
      </c>
      <c r="C25" s="167"/>
      <c r="E25" s="2" t="s">
        <v>86</v>
      </c>
      <c r="F25" s="6"/>
      <c r="G25" s="6"/>
    </row>
    <row r="26" spans="1:8" x14ac:dyDescent="0.3">
      <c r="B26" s="167"/>
      <c r="C26" s="167"/>
      <c r="E26" s="8" t="s">
        <v>87</v>
      </c>
      <c r="F26" s="6"/>
      <c r="G26" s="6"/>
    </row>
    <row r="27" spans="1:8" ht="14.4" customHeight="1" x14ac:dyDescent="0.3">
      <c r="B27" s="167"/>
      <c r="C27" s="167"/>
      <c r="D27" s="69"/>
      <c r="E27" s="24" t="s">
        <v>2</v>
      </c>
    </row>
    <row r="28" spans="1:8" ht="14.4" customHeight="1" x14ac:dyDescent="0.3">
      <c r="A28" t="s">
        <v>112</v>
      </c>
    </row>
    <row r="29" spans="1:8" ht="14.4" customHeight="1" x14ac:dyDescent="0.3">
      <c r="A29" t="s">
        <v>113</v>
      </c>
      <c r="E29" s="10" t="s">
        <v>3</v>
      </c>
      <c r="H29" t="s">
        <v>98</v>
      </c>
    </row>
    <row r="30" spans="1:8" x14ac:dyDescent="0.3">
      <c r="B30" s="168" t="s">
        <v>4</v>
      </c>
      <c r="C30" s="168"/>
      <c r="D30" s="53" t="s">
        <v>5</v>
      </c>
      <c r="E30" s="13" t="s">
        <v>6</v>
      </c>
    </row>
    <row r="31" spans="1:8" x14ac:dyDescent="0.3">
      <c r="B31" s="59">
        <v>0.41666666666666669</v>
      </c>
      <c r="C31" s="59">
        <v>0.5</v>
      </c>
      <c r="D31" s="1">
        <v>5</v>
      </c>
      <c r="E31" s="54" t="s">
        <v>7</v>
      </c>
      <c r="H31" t="s">
        <v>100</v>
      </c>
    </row>
    <row r="32" spans="1:8" x14ac:dyDescent="0.3">
      <c r="B32" s="59">
        <f>B31+TIME(0,$D31,0)</f>
        <v>0.4201388888888889</v>
      </c>
      <c r="C32" s="59">
        <f>C31+TIME(0,$D31,0)</f>
        <v>0.50347222222222221</v>
      </c>
      <c r="D32" s="1">
        <v>5</v>
      </c>
      <c r="E32" s="54" t="s">
        <v>72</v>
      </c>
      <c r="H32" t="s">
        <v>100</v>
      </c>
    </row>
    <row r="33" spans="2:10" x14ac:dyDescent="0.3">
      <c r="B33" s="59">
        <f t="shared" ref="B33" si="2">B32+TIME(0,D32,0)</f>
        <v>0.4236111111111111</v>
      </c>
      <c r="C33" s="59">
        <f t="shared" ref="C33:C38" si="3">C32+TIME(0,$D32,0)</f>
        <v>0.50694444444444442</v>
      </c>
      <c r="D33" s="1">
        <v>15</v>
      </c>
      <c r="E33" s="54" t="s">
        <v>71</v>
      </c>
      <c r="H33" t="s">
        <v>100</v>
      </c>
    </row>
    <row r="34" spans="2:10" x14ac:dyDescent="0.3">
      <c r="B34" s="59">
        <f t="shared" ref="B34" si="4">B33+TIME(0,D33,0)</f>
        <v>0.43402777777777779</v>
      </c>
      <c r="C34" s="59">
        <f t="shared" si="3"/>
        <v>0.51736111111111105</v>
      </c>
      <c r="D34" s="1">
        <v>5</v>
      </c>
      <c r="E34" s="54" t="s">
        <v>120</v>
      </c>
      <c r="H34" t="s">
        <v>99</v>
      </c>
    </row>
    <row r="35" spans="2:10" x14ac:dyDescent="0.3">
      <c r="B35" s="62"/>
      <c r="C35" s="62"/>
      <c r="D35" s="10"/>
      <c r="E35" s="45"/>
    </row>
    <row r="36" spans="2:10" x14ac:dyDescent="0.3">
      <c r="D36" s="10"/>
      <c r="E36" s="46" t="s">
        <v>9</v>
      </c>
    </row>
    <row r="37" spans="2:10" x14ac:dyDescent="0.3">
      <c r="B37" s="59">
        <f>B34+TIME(0,D34,0)</f>
        <v>0.4375</v>
      </c>
      <c r="C37" s="59">
        <f>C34+TIME(0,$D34,0)</f>
        <v>0.52083333333333326</v>
      </c>
      <c r="D37" s="107">
        <v>5</v>
      </c>
      <c r="E37" s="47" t="s">
        <v>117</v>
      </c>
      <c r="H37" t="s">
        <v>99</v>
      </c>
    </row>
    <row r="38" spans="2:10" x14ac:dyDescent="0.3">
      <c r="B38" s="59">
        <f t="shared" ref="B38" si="5">B37+TIME(0,D37,0)</f>
        <v>0.44097222222222221</v>
      </c>
      <c r="C38" s="59">
        <f t="shared" si="3"/>
        <v>0.52430555555555547</v>
      </c>
      <c r="D38" s="1">
        <v>20</v>
      </c>
      <c r="E38" s="47" t="s">
        <v>118</v>
      </c>
      <c r="H38" t="s">
        <v>99</v>
      </c>
    </row>
    <row r="39" spans="2:10" x14ac:dyDescent="0.3">
      <c r="B39" s="62"/>
      <c r="C39" s="62"/>
      <c r="D39" s="10"/>
      <c r="E39" s="45"/>
      <c r="I39" t="s">
        <v>101</v>
      </c>
      <c r="J39">
        <f ca="1">SUMIF(H$31:H$49,"=p",D$31:D$48)</f>
        <v>45</v>
      </c>
    </row>
    <row r="40" spans="2:10" x14ac:dyDescent="0.3">
      <c r="B40" s="62"/>
      <c r="C40" s="62"/>
      <c r="D40" s="10"/>
      <c r="E40" s="4" t="s">
        <v>11</v>
      </c>
      <c r="I40" t="s">
        <v>99</v>
      </c>
      <c r="J40">
        <f>SUMIF(H$31:H$49,"=T",D$31:D$49)</f>
        <v>30</v>
      </c>
    </row>
    <row r="41" spans="2:10" s="79" customFormat="1" ht="14.4" customHeight="1" x14ac:dyDescent="0.3">
      <c r="B41" s="82">
        <f>B38+TIME(0,D38,0)</f>
        <v>0.4548611111111111</v>
      </c>
      <c r="C41" s="82">
        <f>C38+TIME(0,$D38,0)</f>
        <v>0.53819444444444431</v>
      </c>
      <c r="D41" s="108">
        <v>5</v>
      </c>
      <c r="E41" s="109" t="s">
        <v>119</v>
      </c>
      <c r="H41" s="79" t="s">
        <v>101</v>
      </c>
      <c r="I41" s="79" t="s">
        <v>100</v>
      </c>
      <c r="J41" s="79">
        <f>SUMIF(H$31:H$48,"=A",D$31:D$48)</f>
        <v>35</v>
      </c>
    </row>
    <row r="42" spans="2:10" s="79" customFormat="1" ht="14.4" customHeight="1" x14ac:dyDescent="0.3">
      <c r="B42" s="123"/>
      <c r="C42" s="123"/>
      <c r="D42" s="124"/>
      <c r="E42" s="124"/>
    </row>
    <row r="43" spans="2:10" s="79" customFormat="1" ht="14.4" customHeight="1" x14ac:dyDescent="0.3">
      <c r="B43" s="125"/>
      <c r="C43" s="125"/>
      <c r="D43" s="98"/>
      <c r="E43" s="98" t="s">
        <v>9</v>
      </c>
    </row>
    <row r="44" spans="2:10" s="79" customFormat="1" ht="44.4" customHeight="1" x14ac:dyDescent="0.3">
      <c r="B44" s="112">
        <f>B41+TIME(0,$D41,0)</f>
        <v>0.45833333333333331</v>
      </c>
      <c r="C44" s="112">
        <f>C41+TIME(0,$D41,0)</f>
        <v>0.54166666666666652</v>
      </c>
      <c r="D44" s="106">
        <v>40</v>
      </c>
      <c r="E44" s="105" t="s">
        <v>121</v>
      </c>
      <c r="H44" s="79" t="s">
        <v>101</v>
      </c>
    </row>
    <row r="45" spans="2:10" x14ac:dyDescent="0.3">
      <c r="B45" s="62"/>
      <c r="C45" s="64"/>
      <c r="D45" s="11"/>
      <c r="E45" s="4"/>
    </row>
    <row r="46" spans="2:10" x14ac:dyDescent="0.3">
      <c r="B46" s="62"/>
      <c r="C46" s="65"/>
      <c r="D46" s="14"/>
      <c r="E46" s="110" t="s">
        <v>11</v>
      </c>
    </row>
    <row r="47" spans="2:10" x14ac:dyDescent="0.3">
      <c r="B47" s="63">
        <f>B44+TIME(0,$D44,0)</f>
        <v>0.4861111111111111</v>
      </c>
      <c r="C47" s="63">
        <f>C44+TIME(0,$D44,0)</f>
        <v>0.56944444444444431</v>
      </c>
      <c r="D47" s="58">
        <v>5</v>
      </c>
      <c r="E47" s="40" t="s">
        <v>13</v>
      </c>
      <c r="H47" t="s">
        <v>100</v>
      </c>
    </row>
    <row r="48" spans="2:10" x14ac:dyDescent="0.3">
      <c r="B48" s="63">
        <f>B47+TIME(0,$D47,0)</f>
        <v>0.48958333333333331</v>
      </c>
      <c r="C48" s="57">
        <f>C47+TIME(0,$D47,0)</f>
        <v>0.57291666666666652</v>
      </c>
      <c r="D48" s="1">
        <v>5</v>
      </c>
      <c r="E48" s="54" t="s">
        <v>84</v>
      </c>
      <c r="H48" t="s">
        <v>100</v>
      </c>
    </row>
    <row r="49" spans="1:19" hidden="1" x14ac:dyDescent="0.3">
      <c r="C49" s="68" t="s">
        <v>14</v>
      </c>
      <c r="D49" s="10">
        <f>SUM(D31:D48)</f>
        <v>110</v>
      </c>
    </row>
    <row r="51" spans="1:19" x14ac:dyDescent="0.3">
      <c r="C51" s="6"/>
      <c r="D51" s="169" t="s">
        <v>88</v>
      </c>
      <c r="E51" s="169"/>
    </row>
    <row r="52" spans="1:19" x14ac:dyDescent="0.3">
      <c r="C52" s="6"/>
      <c r="D52" s="4"/>
      <c r="E52" s="4"/>
    </row>
    <row r="53" spans="1:19" ht="15" customHeight="1" x14ac:dyDescent="0.5">
      <c r="C53" s="87"/>
      <c r="D53" s="88" t="s">
        <v>122</v>
      </c>
      <c r="E53" s="4"/>
    </row>
    <row r="55" spans="1:19" s="86" customFormat="1" x14ac:dyDescent="0.3">
      <c r="B55" s="14"/>
      <c r="C55" s="14"/>
      <c r="I55"/>
      <c r="J55"/>
      <c r="K55" s="102" t="s">
        <v>85</v>
      </c>
      <c r="L55"/>
      <c r="M55"/>
      <c r="N55"/>
      <c r="O55"/>
      <c r="P55"/>
      <c r="Q55"/>
      <c r="R55"/>
      <c r="S55"/>
    </row>
    <row r="56" spans="1:19" x14ac:dyDescent="0.3">
      <c r="A56" s="85" t="s">
        <v>54</v>
      </c>
      <c r="K56" s="101">
        <v>0.41666666666666669</v>
      </c>
      <c r="L56" s="100">
        <v>10</v>
      </c>
    </row>
    <row r="57" spans="1:19" x14ac:dyDescent="0.3">
      <c r="A57" t="s">
        <v>55</v>
      </c>
      <c r="K57" s="67">
        <f>K56+TIME(0,L56,0)</f>
        <v>0.4236111111111111</v>
      </c>
    </row>
    <row r="58" spans="1:19" x14ac:dyDescent="0.3">
      <c r="A58" t="s">
        <v>56</v>
      </c>
    </row>
    <row r="59" spans="1:19" s="86" customFormat="1" x14ac:dyDescent="0.3">
      <c r="B59" s="14"/>
      <c r="C59" s="14"/>
    </row>
    <row r="60" spans="1:19" x14ac:dyDescent="0.3">
      <c r="A60" t="s">
        <v>116</v>
      </c>
    </row>
    <row r="61" spans="1:19" x14ac:dyDescent="0.3">
      <c r="B61" s="167">
        <v>1</v>
      </c>
      <c r="C61" s="167"/>
      <c r="E61" s="2" t="s">
        <v>86</v>
      </c>
      <c r="F61" s="6"/>
      <c r="G61" s="6"/>
    </row>
    <row r="62" spans="1:19" x14ac:dyDescent="0.3">
      <c r="B62" s="167"/>
      <c r="C62" s="167"/>
      <c r="E62" s="8" t="s">
        <v>87</v>
      </c>
      <c r="F62" s="6"/>
      <c r="G62" s="6"/>
    </row>
    <row r="63" spans="1:19" ht="14.4" customHeight="1" x14ac:dyDescent="0.3">
      <c r="B63" s="167"/>
      <c r="C63" s="167"/>
      <c r="D63" s="69"/>
      <c r="E63" s="24" t="s">
        <v>2</v>
      </c>
    </row>
    <row r="64" spans="1:19" ht="14.4" customHeight="1" x14ac:dyDescent="0.3">
      <c r="A64" t="s">
        <v>112</v>
      </c>
    </row>
    <row r="65" spans="1:12" ht="14.4" customHeight="1" x14ac:dyDescent="0.3">
      <c r="A65" t="s">
        <v>113</v>
      </c>
      <c r="E65" s="10" t="s">
        <v>3</v>
      </c>
      <c r="H65" t="s">
        <v>98</v>
      </c>
    </row>
    <row r="66" spans="1:12" x14ac:dyDescent="0.3">
      <c r="B66" s="168" t="s">
        <v>4</v>
      </c>
      <c r="C66" s="168"/>
      <c r="D66" s="53" t="s">
        <v>5</v>
      </c>
      <c r="E66" s="13" t="s">
        <v>6</v>
      </c>
    </row>
    <row r="67" spans="1:12" x14ac:dyDescent="0.3">
      <c r="B67" s="59">
        <v>0.41666666666666669</v>
      </c>
      <c r="C67" s="59">
        <v>0.5</v>
      </c>
      <c r="D67" s="1">
        <v>10</v>
      </c>
      <c r="E67" s="54" t="s">
        <v>7</v>
      </c>
      <c r="H67" t="s">
        <v>99</v>
      </c>
    </row>
    <row r="68" spans="1:12" x14ac:dyDescent="0.3">
      <c r="B68" s="59">
        <f>B67+TIME(0,$D67,0)</f>
        <v>0.4236111111111111</v>
      </c>
      <c r="C68" s="59">
        <f>C67+TIME(0,$D67,0)</f>
        <v>0.50694444444444442</v>
      </c>
      <c r="D68" s="1">
        <v>10</v>
      </c>
      <c r="E68" s="54" t="s">
        <v>72</v>
      </c>
      <c r="H68" t="s">
        <v>100</v>
      </c>
    </row>
    <row r="69" spans="1:12" x14ac:dyDescent="0.3">
      <c r="B69" s="59">
        <f t="shared" ref="B69:B70" si="6">B68+TIME(0,D68,0)</f>
        <v>0.43055555555555552</v>
      </c>
      <c r="C69" s="59">
        <f t="shared" ref="C69:C70" si="7">C68+TIME(0,$D68,0)</f>
        <v>0.51388888888888884</v>
      </c>
      <c r="D69" s="1">
        <v>15</v>
      </c>
      <c r="E69" s="54" t="s">
        <v>71</v>
      </c>
      <c r="H69" t="s">
        <v>100</v>
      </c>
    </row>
    <row r="70" spans="1:12" x14ac:dyDescent="0.3">
      <c r="B70" s="59">
        <f t="shared" si="6"/>
        <v>0.44097222222222221</v>
      </c>
      <c r="C70" s="59">
        <f t="shared" si="7"/>
        <v>0.52430555555555547</v>
      </c>
      <c r="D70" s="43">
        <v>5</v>
      </c>
      <c r="E70" s="42" t="s">
        <v>92</v>
      </c>
      <c r="H70" t="s">
        <v>99</v>
      </c>
      <c r="L70" s="60"/>
    </row>
    <row r="71" spans="1:12" x14ac:dyDescent="0.3">
      <c r="B71" s="62"/>
      <c r="C71" s="62"/>
      <c r="D71" s="10"/>
      <c r="E71" s="45"/>
      <c r="I71" t="s">
        <v>101</v>
      </c>
      <c r="J71">
        <f>SUMIF(H$67:H$79,"=p",D$67:D$79)</f>
        <v>50</v>
      </c>
    </row>
    <row r="72" spans="1:12" x14ac:dyDescent="0.3">
      <c r="B72" s="62"/>
      <c r="C72" s="62"/>
      <c r="D72" s="10"/>
      <c r="E72" s="46" t="s">
        <v>9</v>
      </c>
      <c r="I72" t="s">
        <v>99</v>
      </c>
      <c r="J72">
        <f>SUMIF(H$67:H$79,"=T",D$67:D$79)</f>
        <v>15</v>
      </c>
    </row>
    <row r="73" spans="1:12" x14ac:dyDescent="0.3">
      <c r="B73" s="63">
        <f>B70+TIME(0,$D70,0)</f>
        <v>0.44444444444444442</v>
      </c>
      <c r="C73" s="63">
        <f>C70+TIME(0,$D70,0)</f>
        <v>0.52777777777777768</v>
      </c>
      <c r="D73" s="44">
        <v>30</v>
      </c>
      <c r="E73" s="47" t="s">
        <v>93</v>
      </c>
      <c r="H73" t="s">
        <v>101</v>
      </c>
      <c r="I73" t="s">
        <v>100</v>
      </c>
      <c r="J73">
        <f>SUMIF(H$67:H$79,"=A",D$67:D$79)</f>
        <v>45</v>
      </c>
    </row>
    <row r="74" spans="1:12" x14ac:dyDescent="0.3">
      <c r="B74" s="63">
        <f>B73+TIME(0,$D73,0)</f>
        <v>0.46527777777777773</v>
      </c>
      <c r="C74" s="63">
        <f>C73+TIME(0,$D73,0)</f>
        <v>0.54861111111111105</v>
      </c>
      <c r="D74" s="1">
        <v>20</v>
      </c>
      <c r="E74" s="47" t="s">
        <v>57</v>
      </c>
      <c r="H74" t="s">
        <v>101</v>
      </c>
    </row>
    <row r="75" spans="1:12" x14ac:dyDescent="0.3">
      <c r="B75" s="62"/>
      <c r="C75" s="64"/>
      <c r="D75" s="11"/>
      <c r="E75" s="4"/>
    </row>
    <row r="76" spans="1:12" x14ac:dyDescent="0.3">
      <c r="B76" s="62"/>
      <c r="C76" s="65"/>
      <c r="D76" s="14"/>
      <c r="E76" s="4" t="s">
        <v>11</v>
      </c>
    </row>
    <row r="77" spans="1:12" x14ac:dyDescent="0.3">
      <c r="B77" s="63">
        <f>B74+TIME(0,$D74,0)</f>
        <v>0.47916666666666663</v>
      </c>
      <c r="C77" s="63">
        <f>C74+TIME(0,$D74,0)</f>
        <v>0.56249999999999989</v>
      </c>
      <c r="D77" s="58">
        <v>10</v>
      </c>
      <c r="E77" s="39" t="s">
        <v>12</v>
      </c>
      <c r="H77" t="s">
        <v>100</v>
      </c>
    </row>
    <row r="78" spans="1:12" x14ac:dyDescent="0.3">
      <c r="B78" s="63">
        <f>B77+TIME(0,$D77,0)</f>
        <v>0.48611111111111105</v>
      </c>
      <c r="C78" s="63">
        <f>C77+TIME(0,$D77,0)</f>
        <v>0.56944444444444431</v>
      </c>
      <c r="D78" s="1">
        <v>5</v>
      </c>
      <c r="E78" s="40" t="s">
        <v>13</v>
      </c>
      <c r="H78" t="s">
        <v>100</v>
      </c>
    </row>
    <row r="79" spans="1:12" x14ac:dyDescent="0.3">
      <c r="B79" s="63">
        <f>B78+TIME(0,$D78,0)</f>
        <v>0.48958333333333326</v>
      </c>
      <c r="C79" s="63">
        <f>C78+TIME(0,$D78,0)</f>
        <v>0.57291666666666652</v>
      </c>
      <c r="D79" s="1">
        <v>5</v>
      </c>
      <c r="E79" s="54" t="s">
        <v>84</v>
      </c>
      <c r="H79" t="s">
        <v>100</v>
      </c>
    </row>
    <row r="80" spans="1:12" hidden="1" x14ac:dyDescent="0.3">
      <c r="C80" s="68" t="s">
        <v>14</v>
      </c>
      <c r="D80" s="10">
        <f>SUM(D67:D79)</f>
        <v>110</v>
      </c>
    </row>
    <row r="82" spans="1:6" x14ac:dyDescent="0.3">
      <c r="C82" s="6"/>
      <c r="D82" s="169" t="s">
        <v>88</v>
      </c>
      <c r="E82" s="169"/>
    </row>
    <row r="83" spans="1:6" x14ac:dyDescent="0.3">
      <c r="C83" s="6"/>
      <c r="D83" s="4"/>
      <c r="E83" s="4"/>
    </row>
    <row r="84" spans="1:6" ht="15" customHeight="1" x14ac:dyDescent="0.5">
      <c r="C84" s="87"/>
      <c r="D84" s="88" t="s">
        <v>66</v>
      </c>
      <c r="E84" s="4"/>
    </row>
    <row r="85" spans="1:6" s="86" customFormat="1" x14ac:dyDescent="0.3">
      <c r="B85" s="14"/>
      <c r="C85" s="14"/>
    </row>
    <row r="86" spans="1:6" x14ac:dyDescent="0.3">
      <c r="A86" t="s">
        <v>73</v>
      </c>
    </row>
    <row r="88" spans="1:6" ht="14.4" customHeight="1" x14ac:dyDescent="0.3"/>
    <row r="89" spans="1:6" ht="14.4" customHeight="1" x14ac:dyDescent="0.3">
      <c r="B89" s="167">
        <v>1</v>
      </c>
      <c r="C89" s="167"/>
      <c r="E89" s="2" t="s">
        <v>0</v>
      </c>
      <c r="F89" s="6"/>
    </row>
    <row r="90" spans="1:6" ht="14.4" customHeight="1" x14ac:dyDescent="0.3">
      <c r="B90" s="167"/>
      <c r="C90" s="167"/>
      <c r="E90" s="8" t="s">
        <v>1</v>
      </c>
      <c r="F90" s="6"/>
    </row>
    <row r="91" spans="1:6" x14ac:dyDescent="0.3">
      <c r="B91" s="167"/>
      <c r="C91" s="167"/>
      <c r="D91" s="69"/>
      <c r="E91" s="24" t="s">
        <v>2</v>
      </c>
    </row>
    <row r="93" spans="1:6" x14ac:dyDescent="0.3">
      <c r="E93" s="10" t="s">
        <v>3</v>
      </c>
    </row>
    <row r="94" spans="1:6" x14ac:dyDescent="0.3">
      <c r="B94" s="168" t="s">
        <v>4</v>
      </c>
      <c r="C94" s="168"/>
      <c r="D94" s="53" t="s">
        <v>5</v>
      </c>
      <c r="E94" s="13" t="s">
        <v>6</v>
      </c>
    </row>
    <row r="95" spans="1:6" x14ac:dyDescent="0.3">
      <c r="B95" s="59">
        <v>0.41666666666666669</v>
      </c>
      <c r="C95" s="59">
        <v>0.5</v>
      </c>
      <c r="D95" s="1">
        <v>10</v>
      </c>
      <c r="E95" s="54" t="s">
        <v>7</v>
      </c>
    </row>
    <row r="96" spans="1:6" x14ac:dyDescent="0.3">
      <c r="B96" s="59">
        <v>0.43055555555555558</v>
      </c>
      <c r="C96" s="59">
        <v>0.52083333333333337</v>
      </c>
      <c r="D96" s="1">
        <v>20</v>
      </c>
      <c r="E96" s="54" t="s">
        <v>77</v>
      </c>
    </row>
    <row r="97" spans="2:5" x14ac:dyDescent="0.3">
      <c r="B97" s="59">
        <v>0.4375</v>
      </c>
      <c r="C97" s="59">
        <v>0.52777777777777779</v>
      </c>
      <c r="D97" s="1">
        <v>10</v>
      </c>
      <c r="E97" s="54" t="s">
        <v>78</v>
      </c>
    </row>
    <row r="98" spans="2:5" x14ac:dyDescent="0.3">
      <c r="B98" s="59">
        <v>0.4513888888888889</v>
      </c>
      <c r="C98" s="61">
        <v>4.1666666666666664E-2</v>
      </c>
      <c r="D98" s="43">
        <v>5</v>
      </c>
      <c r="E98" s="42" t="s">
        <v>8</v>
      </c>
    </row>
    <row r="99" spans="2:5" x14ac:dyDescent="0.3">
      <c r="B99" s="62"/>
      <c r="C99" s="62"/>
      <c r="D99" s="10"/>
      <c r="E99" s="45"/>
    </row>
    <row r="100" spans="2:5" x14ac:dyDescent="0.3">
      <c r="B100" s="62"/>
      <c r="C100" s="62"/>
      <c r="D100" s="10"/>
      <c r="E100" s="46" t="s">
        <v>9</v>
      </c>
    </row>
    <row r="101" spans="2:5" x14ac:dyDescent="0.3">
      <c r="B101" s="63">
        <v>0.4548611111111111</v>
      </c>
      <c r="C101" s="63">
        <v>4.5138888888888888E-2</v>
      </c>
      <c r="D101" s="44">
        <v>30</v>
      </c>
      <c r="E101" s="47" t="s">
        <v>10</v>
      </c>
    </row>
    <row r="102" spans="2:5" x14ac:dyDescent="0.3">
      <c r="B102" s="63">
        <v>0.47569444444444442</v>
      </c>
      <c r="C102" s="59">
        <v>6.5972222222222224E-2</v>
      </c>
      <c r="D102" s="1">
        <v>20</v>
      </c>
      <c r="E102" s="47" t="s">
        <v>57</v>
      </c>
    </row>
    <row r="103" spans="2:5" x14ac:dyDescent="0.3">
      <c r="B103" s="62"/>
      <c r="C103" s="64"/>
      <c r="D103" s="11"/>
      <c r="E103" s="4"/>
    </row>
    <row r="104" spans="2:5" x14ac:dyDescent="0.3">
      <c r="B104" s="62"/>
      <c r="C104" s="65"/>
      <c r="D104" s="14"/>
      <c r="E104" s="4" t="s">
        <v>11</v>
      </c>
    </row>
    <row r="105" spans="2:5" x14ac:dyDescent="0.3">
      <c r="B105" s="63">
        <v>0.48958333333333331</v>
      </c>
      <c r="C105" s="59">
        <v>7.9861111111111105E-2</v>
      </c>
      <c r="D105" s="58">
        <v>10</v>
      </c>
      <c r="E105" s="39" t="s">
        <v>12</v>
      </c>
    </row>
    <row r="106" spans="2:5" x14ac:dyDescent="0.3">
      <c r="B106" s="63">
        <v>0.49652777777777773</v>
      </c>
      <c r="C106" s="59">
        <v>8.6805555555555566E-2</v>
      </c>
      <c r="D106" s="1">
        <v>5</v>
      </c>
      <c r="E106" s="40" t="s">
        <v>13</v>
      </c>
    </row>
    <row r="107" spans="2:5" x14ac:dyDescent="0.3">
      <c r="C107" s="68" t="s">
        <v>14</v>
      </c>
      <c r="D107" s="10">
        <f>SUM(D95:D106)</f>
        <v>110</v>
      </c>
    </row>
    <row r="109" spans="2:5" x14ac:dyDescent="0.3">
      <c r="C109" s="6"/>
      <c r="D109" s="169" t="s">
        <v>24</v>
      </c>
      <c r="E109" s="169"/>
    </row>
    <row r="110" spans="2:5" x14ac:dyDescent="0.3">
      <c r="C110" s="6"/>
      <c r="D110" s="4"/>
      <c r="E110" s="4"/>
    </row>
    <row r="111" spans="2:5" ht="25.8" x14ac:dyDescent="0.5">
      <c r="C111" s="87"/>
      <c r="D111" s="88" t="s">
        <v>66</v>
      </c>
      <c r="E111" s="4"/>
    </row>
  </sheetData>
  <mergeCells count="11">
    <mergeCell ref="B2:C4"/>
    <mergeCell ref="B6:C6"/>
    <mergeCell ref="D109:E109"/>
    <mergeCell ref="D82:E82"/>
    <mergeCell ref="B66:C66"/>
    <mergeCell ref="D51:E51"/>
    <mergeCell ref="B25:C27"/>
    <mergeCell ref="B30:C30"/>
    <mergeCell ref="B61:C63"/>
    <mergeCell ref="B89:C91"/>
    <mergeCell ref="B94:C94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74"/>
  <sheetViews>
    <sheetView showGridLines="0" topLeftCell="A69" zoomScaleNormal="100" workbookViewId="0">
      <selection activeCell="E25" sqref="E25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33203125" bestFit="1" customWidth="1"/>
    <col min="6" max="6" width="3.33203125" customWidth="1"/>
    <col min="7" max="8" width="6.5546875" style="10" customWidth="1"/>
    <col min="9" max="9" width="14.33203125" bestFit="1" customWidth="1"/>
    <col min="10" max="10" width="35" bestFit="1" customWidth="1"/>
  </cols>
  <sheetData>
    <row r="1" spans="1:14" x14ac:dyDescent="0.3">
      <c r="A1" t="s">
        <v>154</v>
      </c>
      <c r="G1"/>
      <c r="H1"/>
    </row>
    <row r="2" spans="1:14" x14ac:dyDescent="0.3">
      <c r="B2" s="167">
        <v>9</v>
      </c>
      <c r="C2" s="167"/>
      <c r="E2" s="134" t="s">
        <v>150</v>
      </c>
      <c r="F2" s="6"/>
      <c r="G2" s="6"/>
      <c r="H2"/>
    </row>
    <row r="3" spans="1:14" x14ac:dyDescent="0.3">
      <c r="B3" s="167"/>
      <c r="C3" s="167"/>
      <c r="E3" s="135" t="s">
        <v>132</v>
      </c>
      <c r="F3" s="6"/>
      <c r="G3" s="6"/>
      <c r="H3"/>
    </row>
    <row r="4" spans="1:14" x14ac:dyDescent="0.3">
      <c r="B4" s="167"/>
      <c r="C4" s="167"/>
      <c r="D4" s="69"/>
      <c r="E4" s="69"/>
      <c r="F4" s="83"/>
      <c r="G4" s="83"/>
      <c r="H4"/>
    </row>
    <row r="6" spans="1:14" x14ac:dyDescent="0.3">
      <c r="B6" s="168" t="s">
        <v>4</v>
      </c>
      <c r="C6" s="168"/>
      <c r="D6" s="53" t="s">
        <v>5</v>
      </c>
      <c r="E6" s="13" t="s">
        <v>6</v>
      </c>
      <c r="F6" s="12"/>
      <c r="G6" s="237" t="s">
        <v>4</v>
      </c>
      <c r="H6" s="238"/>
      <c r="I6" s="53" t="s">
        <v>5</v>
      </c>
      <c r="J6" s="13" t="s">
        <v>6</v>
      </c>
      <c r="L6" t="s">
        <v>98</v>
      </c>
    </row>
    <row r="7" spans="1:14" x14ac:dyDescent="0.3">
      <c r="C7" s="11"/>
      <c r="D7" s="11"/>
      <c r="E7" s="7"/>
      <c r="F7" s="4"/>
      <c r="G7" s="7"/>
      <c r="H7" s="7"/>
      <c r="I7" s="7"/>
      <c r="J7" s="7"/>
    </row>
    <row r="8" spans="1:14" x14ac:dyDescent="0.3">
      <c r="B8" s="231" t="s">
        <v>43</v>
      </c>
      <c r="C8" s="232"/>
      <c r="D8" s="232"/>
      <c r="E8" s="233"/>
      <c r="F8" s="10"/>
      <c r="G8" s="231" t="s">
        <v>44</v>
      </c>
      <c r="H8" s="232"/>
      <c r="I8" s="232"/>
      <c r="J8" s="233"/>
    </row>
    <row r="9" spans="1:14" x14ac:dyDescent="0.3">
      <c r="B9" s="225">
        <v>0.41666666666666669</v>
      </c>
      <c r="C9" s="225">
        <v>0.5</v>
      </c>
      <c r="D9" s="247">
        <v>60</v>
      </c>
      <c r="E9" s="252" t="s">
        <v>162</v>
      </c>
      <c r="F9" s="10"/>
      <c r="G9" s="82">
        <v>0.41666666666666669</v>
      </c>
      <c r="H9" s="82">
        <v>0.5</v>
      </c>
      <c r="I9" s="1">
        <v>30</v>
      </c>
      <c r="J9" s="147" t="s">
        <v>139</v>
      </c>
      <c r="L9" t="s">
        <v>101</v>
      </c>
      <c r="M9" t="s">
        <v>101</v>
      </c>
      <c r="N9">
        <f ca="1">SUMIF(L$43:L$50,"=p",D$43:D$49)</f>
        <v>90</v>
      </c>
    </row>
    <row r="10" spans="1:14" x14ac:dyDescent="0.3">
      <c r="B10" s="226"/>
      <c r="C10" s="226"/>
      <c r="D10" s="248"/>
      <c r="E10" s="253"/>
      <c r="F10" s="10"/>
      <c r="G10" s="9">
        <f>G9+TIME(0,I9,0)</f>
        <v>0.4375</v>
      </c>
      <c r="H10" s="9">
        <f>H9+TIME(0,I9,0)</f>
        <v>0.52083333333333337</v>
      </c>
      <c r="I10" s="1">
        <v>15</v>
      </c>
      <c r="J10" s="149" t="s">
        <v>83</v>
      </c>
      <c r="M10" t="s">
        <v>99</v>
      </c>
      <c r="N10">
        <f ca="1">SUMIF(L$43:L$50,"=T",D$43:D$49)</f>
        <v>15</v>
      </c>
    </row>
    <row r="11" spans="1:14" x14ac:dyDescent="0.3">
      <c r="B11" s="82">
        <f>B9+TIME(0,D9,0)</f>
        <v>0.45833333333333337</v>
      </c>
      <c r="C11" s="82">
        <f>C9+TIME(0,D9,0)</f>
        <v>0.54166666666666663</v>
      </c>
      <c r="D11" s="1">
        <v>30</v>
      </c>
      <c r="E11" s="147" t="s">
        <v>139</v>
      </c>
      <c r="F11" s="10"/>
      <c r="G11" s="219">
        <f>G10+TIME(0,I10,0)</f>
        <v>0.44791666666666669</v>
      </c>
      <c r="H11" s="219">
        <f>H10+TIME(0,I10,0)</f>
        <v>0.53125</v>
      </c>
      <c r="I11" s="251">
        <v>60</v>
      </c>
      <c r="J11" s="252" t="s">
        <v>162</v>
      </c>
      <c r="L11" t="s">
        <v>101</v>
      </c>
      <c r="M11" t="s">
        <v>100</v>
      </c>
      <c r="N11">
        <f ca="1">SUMIF(L$43:L$50,"=A",D$43:D$49)</f>
        <v>5</v>
      </c>
    </row>
    <row r="12" spans="1:14" x14ac:dyDescent="0.3">
      <c r="B12" s="82">
        <f>B11+TIME(0,D11,0)</f>
        <v>0.47916666666666669</v>
      </c>
      <c r="C12" s="82">
        <f>C11+TIME(0,D11,0)</f>
        <v>0.5625</v>
      </c>
      <c r="D12" s="1">
        <v>15</v>
      </c>
      <c r="E12" s="149" t="s">
        <v>83</v>
      </c>
      <c r="F12" s="10"/>
      <c r="G12" s="220"/>
      <c r="H12" s="220"/>
      <c r="I12" s="251"/>
      <c r="J12" s="253"/>
      <c r="L12" t="s">
        <v>99</v>
      </c>
    </row>
    <row r="13" spans="1:14" x14ac:dyDescent="0.3">
      <c r="B13" s="165"/>
      <c r="C13" s="165"/>
      <c r="D13" s="92"/>
      <c r="E13" s="92"/>
      <c r="F13" s="14"/>
      <c r="G13" s="164"/>
      <c r="H13" s="164"/>
      <c r="I13" s="97"/>
      <c r="J13" s="98"/>
    </row>
    <row r="14" spans="1:14" x14ac:dyDescent="0.3">
      <c r="B14" s="82">
        <f>B12+TIME(0,D12,0)</f>
        <v>0.48958333333333337</v>
      </c>
      <c r="C14" s="82">
        <f>C12+TIME(0,D12,0)</f>
        <v>0.57291666666666663</v>
      </c>
      <c r="D14" s="1">
        <v>5</v>
      </c>
      <c r="E14" s="213" t="s">
        <v>84</v>
      </c>
      <c r="F14" s="214"/>
      <c r="G14" s="214"/>
      <c r="H14" s="214"/>
      <c r="I14" s="214"/>
      <c r="J14" s="215"/>
      <c r="L14" t="s">
        <v>100</v>
      </c>
    </row>
    <row r="15" spans="1:14" hidden="1" x14ac:dyDescent="0.3">
      <c r="C15" s="68" t="s">
        <v>14</v>
      </c>
      <c r="D15" s="10">
        <f>SUM(D9:D14)</f>
        <v>110</v>
      </c>
      <c r="I15" s="10" t="e">
        <f>SUM(I9:I14)+#REF!+D14</f>
        <v>#REF!</v>
      </c>
    </row>
    <row r="16" spans="1:14" x14ac:dyDescent="0.3">
      <c r="E16" s="182"/>
      <c r="F16" s="182"/>
      <c r="G16" s="182"/>
      <c r="H16" s="182"/>
      <c r="I16" s="182"/>
      <c r="J16" s="182"/>
    </row>
    <row r="17" spans="5:8" x14ac:dyDescent="0.3">
      <c r="E17" t="s">
        <v>25</v>
      </c>
    </row>
    <row r="18" spans="5:8" x14ac:dyDescent="0.3">
      <c r="E18" t="s">
        <v>26</v>
      </c>
    </row>
    <row r="19" spans="5:8" x14ac:dyDescent="0.3">
      <c r="G19"/>
      <c r="H19"/>
    </row>
    <row r="20" spans="5:8" x14ac:dyDescent="0.3">
      <c r="G20"/>
      <c r="H20"/>
    </row>
    <row r="21" spans="5:8" x14ac:dyDescent="0.3">
      <c r="G21"/>
      <c r="H21"/>
    </row>
    <row r="22" spans="5:8" x14ac:dyDescent="0.3">
      <c r="G22"/>
      <c r="H22"/>
    </row>
    <row r="23" spans="5:8" x14ac:dyDescent="0.3">
      <c r="G23"/>
      <c r="H23"/>
    </row>
    <row r="24" spans="5:8" x14ac:dyDescent="0.3">
      <c r="G24"/>
      <c r="H24"/>
    </row>
    <row r="25" spans="5:8" x14ac:dyDescent="0.3">
      <c r="G25"/>
      <c r="H25"/>
    </row>
    <row r="26" spans="5:8" x14ac:dyDescent="0.3">
      <c r="G26"/>
      <c r="H26"/>
    </row>
    <row r="27" spans="5:8" x14ac:dyDescent="0.3">
      <c r="G27"/>
      <c r="H27"/>
    </row>
    <row r="28" spans="5:8" x14ac:dyDescent="0.3">
      <c r="G28"/>
      <c r="H28"/>
    </row>
    <row r="29" spans="5:8" x14ac:dyDescent="0.3">
      <c r="G29"/>
      <c r="H29"/>
    </row>
    <row r="30" spans="5:8" x14ac:dyDescent="0.3">
      <c r="G30"/>
      <c r="H30"/>
    </row>
    <row r="31" spans="5:8" x14ac:dyDescent="0.3">
      <c r="G31"/>
      <c r="H31"/>
    </row>
    <row r="32" spans="5:8" x14ac:dyDescent="0.3">
      <c r="G32"/>
      <c r="H32"/>
    </row>
    <row r="33" spans="2:14" x14ac:dyDescent="0.3">
      <c r="G33"/>
      <c r="H33"/>
    </row>
    <row r="34" spans="2:14" x14ac:dyDescent="0.3">
      <c r="G34"/>
      <c r="H34"/>
    </row>
    <row r="36" spans="2:14" x14ac:dyDescent="0.3">
      <c r="B36" s="167">
        <v>8</v>
      </c>
      <c r="C36" s="167"/>
      <c r="D36" s="2" t="s">
        <v>86</v>
      </c>
      <c r="E36" s="2"/>
      <c r="F36" s="6"/>
      <c r="G36" s="6"/>
      <c r="H36"/>
    </row>
    <row r="37" spans="2:14" x14ac:dyDescent="0.3">
      <c r="B37" s="167"/>
      <c r="C37" s="167"/>
      <c r="D37" s="8" t="s">
        <v>87</v>
      </c>
      <c r="E37" s="8"/>
      <c r="F37" s="6"/>
      <c r="G37" s="6"/>
      <c r="H37"/>
    </row>
    <row r="38" spans="2:14" x14ac:dyDescent="0.3">
      <c r="B38" s="167"/>
      <c r="C38" s="167"/>
      <c r="D38" s="24" t="s">
        <v>2</v>
      </c>
      <c r="E38" s="24"/>
      <c r="F38" s="83"/>
      <c r="G38" s="83"/>
      <c r="H38"/>
    </row>
    <row r="40" spans="2:14" x14ac:dyDescent="0.3">
      <c r="B40" s="168" t="s">
        <v>4</v>
      </c>
      <c r="C40" s="168"/>
      <c r="D40" s="53" t="s">
        <v>5</v>
      </c>
      <c r="E40" s="13" t="s">
        <v>6</v>
      </c>
      <c r="F40" s="12"/>
      <c r="G40" s="237" t="s">
        <v>4</v>
      </c>
      <c r="H40" s="238"/>
      <c r="I40" s="53" t="s">
        <v>5</v>
      </c>
      <c r="J40" s="13" t="s">
        <v>6</v>
      </c>
      <c r="L40" t="s">
        <v>98</v>
      </c>
    </row>
    <row r="41" spans="2:14" x14ac:dyDescent="0.3">
      <c r="C41" s="11"/>
      <c r="D41" s="11"/>
      <c r="E41" s="7"/>
      <c r="F41" s="4"/>
      <c r="G41" s="7"/>
      <c r="H41" s="7"/>
      <c r="I41" s="7"/>
      <c r="J41" s="7"/>
    </row>
    <row r="42" spans="2:14" x14ac:dyDescent="0.3">
      <c r="B42" s="244" t="s">
        <v>43</v>
      </c>
      <c r="C42" s="245"/>
      <c r="D42" s="245"/>
      <c r="E42" s="246"/>
      <c r="F42" s="10"/>
      <c r="G42" s="244" t="s">
        <v>44</v>
      </c>
      <c r="H42" s="245"/>
      <c r="I42" s="245"/>
      <c r="J42" s="246"/>
    </row>
    <row r="43" spans="2:14" x14ac:dyDescent="0.3">
      <c r="B43" s="225">
        <v>0.41666666666666669</v>
      </c>
      <c r="C43" s="225">
        <v>0.5</v>
      </c>
      <c r="D43" s="247">
        <v>45</v>
      </c>
      <c r="E43" s="249" t="s">
        <v>45</v>
      </c>
      <c r="F43" s="4"/>
      <c r="G43" s="82">
        <v>0.41666666666666669</v>
      </c>
      <c r="H43" s="82">
        <v>0.5</v>
      </c>
      <c r="I43" s="1">
        <v>30</v>
      </c>
      <c r="J43" s="26" t="s">
        <v>46</v>
      </c>
      <c r="L43" t="s">
        <v>101</v>
      </c>
    </row>
    <row r="44" spans="2:14" x14ac:dyDescent="0.3">
      <c r="B44" s="226"/>
      <c r="C44" s="226"/>
      <c r="D44" s="248"/>
      <c r="E44" s="250"/>
      <c r="F44" s="4"/>
      <c r="G44" s="9">
        <f>G43+TIME(0,I43,0)</f>
        <v>0.4375</v>
      </c>
      <c r="H44" s="9">
        <f>H43+TIME(0,I43,0)</f>
        <v>0.52083333333333337</v>
      </c>
      <c r="I44" s="1">
        <v>15</v>
      </c>
      <c r="J44" s="26" t="s">
        <v>83</v>
      </c>
    </row>
    <row r="45" spans="2:14" x14ac:dyDescent="0.3">
      <c r="B45" s="82">
        <f>B43+TIME(0,D43,0)</f>
        <v>0.44791666666666669</v>
      </c>
      <c r="C45" s="82">
        <f>C43+TIME(0,D43,0)</f>
        <v>0.53125</v>
      </c>
      <c r="D45" s="1">
        <v>30</v>
      </c>
      <c r="E45" s="25" t="s">
        <v>46</v>
      </c>
      <c r="F45" s="4"/>
      <c r="G45" s="219">
        <f>G44+TIME(0,I44,0)</f>
        <v>0.44791666666666669</v>
      </c>
      <c r="H45" s="219">
        <f>H44+TIME(0,I44,0)</f>
        <v>0.53125</v>
      </c>
      <c r="I45" s="251">
        <v>45</v>
      </c>
      <c r="J45" s="249" t="s">
        <v>45</v>
      </c>
      <c r="L45" t="s">
        <v>101</v>
      </c>
    </row>
    <row r="46" spans="2:14" x14ac:dyDescent="0.3">
      <c r="B46" s="82">
        <f>B45+TIME(0,D45,0)</f>
        <v>0.46875</v>
      </c>
      <c r="C46" s="82">
        <f>C45+TIME(0,D45,0)</f>
        <v>0.55208333333333337</v>
      </c>
      <c r="D46" s="1">
        <v>15</v>
      </c>
      <c r="E46" s="26" t="s">
        <v>83</v>
      </c>
      <c r="F46" s="4"/>
      <c r="G46" s="220"/>
      <c r="H46" s="220"/>
      <c r="I46" s="251"/>
      <c r="J46" s="250"/>
      <c r="L46" t="s">
        <v>99</v>
      </c>
      <c r="M46" t="s">
        <v>101</v>
      </c>
      <c r="N46">
        <f ca="1">SUMIF(L$43:L$50,"=p",D$43:D$49)</f>
        <v>90</v>
      </c>
    </row>
    <row r="47" spans="2:14" x14ac:dyDescent="0.3">
      <c r="B47" s="95"/>
      <c r="C47" s="95"/>
      <c r="D47" s="92"/>
      <c r="E47" s="92"/>
      <c r="F47" s="14"/>
      <c r="G47" s="96"/>
      <c r="H47" s="96"/>
      <c r="I47" s="97"/>
      <c r="J47" s="98"/>
      <c r="M47" t="s">
        <v>99</v>
      </c>
      <c r="N47">
        <f ca="1">SUMIF(L$43:L$50,"=T",D$43:D$49)</f>
        <v>15</v>
      </c>
    </row>
    <row r="48" spans="2:14" x14ac:dyDescent="0.3">
      <c r="B48" s="9">
        <f>B46+TIME(0,D46,0)</f>
        <v>0.47916666666666669</v>
      </c>
      <c r="C48" s="9">
        <f>C46+TIME(0,D46,0)</f>
        <v>0.5625</v>
      </c>
      <c r="D48" s="1">
        <v>15</v>
      </c>
      <c r="E48" s="241" t="s">
        <v>64</v>
      </c>
      <c r="F48" s="242"/>
      <c r="G48" s="242"/>
      <c r="H48" s="242"/>
      <c r="I48" s="242"/>
      <c r="J48" s="243"/>
      <c r="L48" t="s">
        <v>101</v>
      </c>
      <c r="M48" t="s">
        <v>100</v>
      </c>
      <c r="N48">
        <f ca="1">SUMIF(L$43:L$50,"=A",D$43:D$49)</f>
        <v>5</v>
      </c>
    </row>
    <row r="49" spans="1:12" x14ac:dyDescent="0.3">
      <c r="B49" s="9">
        <f>B48+TIME(0,D48,0)</f>
        <v>0.48958333333333337</v>
      </c>
      <c r="C49" s="9">
        <f>C48+TIME(0,D48,0)</f>
        <v>0.57291666666666663</v>
      </c>
      <c r="D49" s="1">
        <v>5</v>
      </c>
      <c r="E49" s="194" t="s">
        <v>84</v>
      </c>
      <c r="F49" s="195"/>
      <c r="G49" s="195"/>
      <c r="H49" s="195"/>
      <c r="I49" s="195"/>
      <c r="J49" s="196"/>
      <c r="L49" t="s">
        <v>100</v>
      </c>
    </row>
    <row r="50" spans="1:12" hidden="1" x14ac:dyDescent="0.3">
      <c r="C50" s="68" t="s">
        <v>14</v>
      </c>
      <c r="D50" s="10">
        <f>SUM(D43:D49)</f>
        <v>110</v>
      </c>
      <c r="I50" s="10">
        <f>SUM(I43:I49)+D48+D49</f>
        <v>110</v>
      </c>
    </row>
    <row r="51" spans="1:12" x14ac:dyDescent="0.3">
      <c r="E51" s="182"/>
      <c r="F51" s="182"/>
      <c r="G51" s="182"/>
      <c r="H51" s="182"/>
      <c r="I51" s="182"/>
      <c r="J51" s="182"/>
    </row>
    <row r="52" spans="1:12" x14ac:dyDescent="0.3">
      <c r="E52" t="s">
        <v>25</v>
      </c>
    </row>
    <row r="53" spans="1:12" x14ac:dyDescent="0.3">
      <c r="E53" t="s">
        <v>26</v>
      </c>
    </row>
    <row r="57" spans="1:12" x14ac:dyDescent="0.3">
      <c r="A57" t="s">
        <v>73</v>
      </c>
    </row>
    <row r="60" spans="1:12" x14ac:dyDescent="0.3">
      <c r="B60" s="167">
        <v>8</v>
      </c>
      <c r="C60" s="167"/>
      <c r="D60" s="2" t="s">
        <v>0</v>
      </c>
      <c r="E60" s="2"/>
      <c r="F60" s="6"/>
      <c r="G60" s="6"/>
      <c r="H60"/>
    </row>
    <row r="61" spans="1:12" x14ac:dyDescent="0.3">
      <c r="B61" s="167"/>
      <c r="C61" s="167"/>
      <c r="D61" s="8" t="s">
        <v>1</v>
      </c>
      <c r="E61" s="8"/>
      <c r="F61" s="6"/>
      <c r="G61" s="6"/>
      <c r="H61"/>
    </row>
    <row r="62" spans="1:12" x14ac:dyDescent="0.3">
      <c r="B62" s="167"/>
      <c r="C62" s="167"/>
      <c r="D62" s="24" t="s">
        <v>2</v>
      </c>
      <c r="E62" s="24"/>
      <c r="F62" s="83"/>
      <c r="G62" s="83"/>
      <c r="H62"/>
    </row>
    <row r="64" spans="1:12" x14ac:dyDescent="0.3">
      <c r="B64" s="168" t="s">
        <v>4</v>
      </c>
      <c r="C64" s="168"/>
      <c r="D64" s="53" t="s">
        <v>5</v>
      </c>
      <c r="E64" s="13" t="s">
        <v>6</v>
      </c>
      <c r="F64" s="12"/>
      <c r="G64" s="237" t="s">
        <v>4</v>
      </c>
      <c r="H64" s="238"/>
      <c r="I64" s="53" t="s">
        <v>5</v>
      </c>
      <c r="J64" s="13" t="s">
        <v>6</v>
      </c>
    </row>
    <row r="65" spans="2:10" x14ac:dyDescent="0.3">
      <c r="C65" s="11"/>
      <c r="D65" s="11"/>
      <c r="E65" s="7"/>
      <c r="F65" s="4"/>
      <c r="G65" s="7"/>
      <c r="H65" s="7"/>
      <c r="I65" s="7"/>
      <c r="J65" s="7"/>
    </row>
    <row r="66" spans="2:10" x14ac:dyDescent="0.3">
      <c r="B66" s="244" t="s">
        <v>43</v>
      </c>
      <c r="C66" s="245"/>
      <c r="D66" s="245"/>
      <c r="E66" s="246"/>
      <c r="F66" s="10"/>
      <c r="G66" s="244" t="s">
        <v>44</v>
      </c>
      <c r="H66" s="245"/>
      <c r="I66" s="245"/>
      <c r="J66" s="246"/>
    </row>
    <row r="67" spans="2:10" x14ac:dyDescent="0.3">
      <c r="B67" s="9">
        <v>0.4236111111111111</v>
      </c>
      <c r="C67" s="9">
        <v>0.51388888888888895</v>
      </c>
      <c r="D67" s="1">
        <v>30</v>
      </c>
      <c r="E67" s="26" t="s">
        <v>45</v>
      </c>
      <c r="F67" s="4"/>
      <c r="G67" s="9">
        <v>0.4236111111111111</v>
      </c>
      <c r="H67" s="9">
        <v>0.51388888888888895</v>
      </c>
      <c r="I67" s="1">
        <v>30</v>
      </c>
      <c r="J67" s="26" t="s">
        <v>46</v>
      </c>
    </row>
    <row r="68" spans="2:10" x14ac:dyDescent="0.3">
      <c r="B68" s="9">
        <v>0.44444444444444442</v>
      </c>
      <c r="C68" s="9">
        <v>0.53472222222222221</v>
      </c>
      <c r="D68" s="1">
        <v>30</v>
      </c>
      <c r="E68" s="25" t="s">
        <v>46</v>
      </c>
      <c r="F68" s="4"/>
      <c r="G68" s="9">
        <v>0.44444444444444442</v>
      </c>
      <c r="H68" s="9">
        <v>0.53472222222222221</v>
      </c>
      <c r="I68" s="1">
        <v>30</v>
      </c>
      <c r="J68" s="25" t="s">
        <v>45</v>
      </c>
    </row>
    <row r="69" spans="2:10" x14ac:dyDescent="0.3">
      <c r="C69" s="92"/>
      <c r="D69" s="92"/>
      <c r="E69" s="4"/>
      <c r="F69" s="4"/>
      <c r="G69" s="4"/>
      <c r="H69" s="5"/>
      <c r="I69" s="5"/>
      <c r="J69" s="4"/>
    </row>
    <row r="70" spans="2:10" x14ac:dyDescent="0.3">
      <c r="B70" s="9">
        <v>0.46527777777777773</v>
      </c>
      <c r="C70" s="9">
        <v>5.5555555555555552E-2</v>
      </c>
      <c r="D70" s="1">
        <v>50</v>
      </c>
      <c r="E70" s="241" t="s">
        <v>64</v>
      </c>
      <c r="F70" s="242"/>
      <c r="G70" s="242"/>
      <c r="H70" s="242"/>
      <c r="I70" s="242"/>
      <c r="J70" s="243"/>
    </row>
    <row r="71" spans="2:10" x14ac:dyDescent="0.3">
      <c r="C71" s="68" t="s">
        <v>14</v>
      </c>
      <c r="D71" s="10">
        <f>SUM(D67:D70)</f>
        <v>110</v>
      </c>
      <c r="I71" s="10">
        <f>SUM(I67:I68)+D70</f>
        <v>110</v>
      </c>
    </row>
    <row r="72" spans="2:10" x14ac:dyDescent="0.3">
      <c r="E72" s="182"/>
      <c r="F72" s="182"/>
      <c r="G72" s="182"/>
      <c r="H72" s="182"/>
      <c r="I72" s="182"/>
      <c r="J72" s="182"/>
    </row>
    <row r="73" spans="2:10" x14ac:dyDescent="0.3">
      <c r="E73" t="s">
        <v>25</v>
      </c>
    </row>
    <row r="74" spans="2:10" x14ac:dyDescent="0.3">
      <c r="E74" t="s">
        <v>26</v>
      </c>
    </row>
  </sheetData>
  <mergeCells count="38">
    <mergeCell ref="E16:J16"/>
    <mergeCell ref="H11:H12"/>
    <mergeCell ref="I11:I12"/>
    <mergeCell ref="J11:J12"/>
    <mergeCell ref="E14:J14"/>
    <mergeCell ref="B9:B10"/>
    <mergeCell ref="C9:C10"/>
    <mergeCell ref="D9:D10"/>
    <mergeCell ref="E9:E10"/>
    <mergeCell ref="G11:G12"/>
    <mergeCell ref="B2:C4"/>
    <mergeCell ref="B6:C6"/>
    <mergeCell ref="G6:H6"/>
    <mergeCell ref="B8:E8"/>
    <mergeCell ref="G8:J8"/>
    <mergeCell ref="B36:C38"/>
    <mergeCell ref="E51:J51"/>
    <mergeCell ref="B40:C40"/>
    <mergeCell ref="G40:H40"/>
    <mergeCell ref="B42:E42"/>
    <mergeCell ref="G42:J42"/>
    <mergeCell ref="E48:J48"/>
    <mergeCell ref="E49:J49"/>
    <mergeCell ref="B43:B44"/>
    <mergeCell ref="C43:C44"/>
    <mergeCell ref="D43:D44"/>
    <mergeCell ref="E43:E44"/>
    <mergeCell ref="G45:G46"/>
    <mergeCell ref="H45:H46"/>
    <mergeCell ref="I45:I46"/>
    <mergeCell ref="J45:J46"/>
    <mergeCell ref="E70:J70"/>
    <mergeCell ref="E72:J72"/>
    <mergeCell ref="B60:C62"/>
    <mergeCell ref="B64:C64"/>
    <mergeCell ref="G64:H64"/>
    <mergeCell ref="B66:E66"/>
    <mergeCell ref="G66:J6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83"/>
  <sheetViews>
    <sheetView showGridLines="0" zoomScaleNormal="100" workbookViewId="0">
      <selection activeCell="N25" sqref="N25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5" customWidth="1"/>
    <col min="14" max="14" width="14.33203125" style="16" customWidth="1"/>
    <col min="15" max="15" width="22" style="16" customWidth="1"/>
    <col min="16" max="16384" width="8.88671875" style="16"/>
  </cols>
  <sheetData>
    <row r="1" spans="1:19" customFormat="1" x14ac:dyDescent="0.3">
      <c r="A1" t="s">
        <v>125</v>
      </c>
      <c r="B1" s="10"/>
      <c r="C1" s="10"/>
    </row>
    <row r="2" spans="1:19" customFormat="1" ht="14.4" customHeight="1" x14ac:dyDescent="0.3">
      <c r="A2" s="16"/>
      <c r="B2" s="207">
        <v>9</v>
      </c>
      <c r="C2" s="207"/>
      <c r="D2" s="207"/>
      <c r="E2" s="134" t="s">
        <v>131</v>
      </c>
      <c r="I2" t="s">
        <v>149</v>
      </c>
      <c r="J2" s="16"/>
      <c r="K2" s="16"/>
      <c r="N2" s="16"/>
      <c r="O2" s="16"/>
      <c r="P2" s="16"/>
      <c r="Q2" s="16"/>
      <c r="R2" s="16"/>
      <c r="S2" s="16"/>
    </row>
    <row r="3" spans="1:19" customFormat="1" ht="14.4" customHeight="1" x14ac:dyDescent="0.3">
      <c r="A3" s="16"/>
      <c r="B3" s="207"/>
      <c r="C3" s="207"/>
      <c r="D3" s="207"/>
      <c r="E3" s="135" t="s">
        <v>132</v>
      </c>
      <c r="I3" s="16"/>
      <c r="J3" s="16"/>
      <c r="K3" s="16"/>
      <c r="N3" s="16"/>
      <c r="O3" s="16"/>
      <c r="P3" s="16"/>
      <c r="Q3" s="16"/>
      <c r="R3" s="16"/>
      <c r="S3" s="16"/>
    </row>
    <row r="4" spans="1:19" customFormat="1" ht="14.4" customHeight="1" x14ac:dyDescent="0.3">
      <c r="A4" s="16"/>
      <c r="B4" s="207"/>
      <c r="C4" s="207"/>
      <c r="D4" s="207"/>
      <c r="E4" s="69"/>
      <c r="F4" s="69"/>
      <c r="G4" s="69"/>
      <c r="H4" s="69"/>
      <c r="I4" s="16"/>
      <c r="J4" s="16"/>
      <c r="K4" s="16"/>
      <c r="L4" s="69"/>
      <c r="M4" s="69"/>
      <c r="N4" s="16"/>
      <c r="O4" s="16"/>
      <c r="P4" s="16"/>
      <c r="Q4" s="16"/>
      <c r="R4" s="16"/>
      <c r="S4" s="16"/>
    </row>
    <row r="5" spans="1:19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5"/>
      <c r="M5" s="15"/>
      <c r="N5" s="16"/>
      <c r="O5" s="16"/>
      <c r="P5" s="16"/>
      <c r="Q5" t="s">
        <v>98</v>
      </c>
      <c r="R5" s="16"/>
      <c r="S5" s="16"/>
    </row>
    <row r="6" spans="1:19" customFormat="1" ht="14.4" customHeight="1" x14ac:dyDescent="0.3">
      <c r="A6" s="16"/>
      <c r="B6" s="190" t="s">
        <v>4</v>
      </c>
      <c r="C6" s="191"/>
      <c r="D6" s="53" t="s">
        <v>5</v>
      </c>
      <c r="E6" s="89" t="s">
        <v>6</v>
      </c>
      <c r="F6" s="19"/>
      <c r="G6" s="190" t="s">
        <v>4</v>
      </c>
      <c r="H6" s="191"/>
      <c r="I6" s="13" t="s">
        <v>5</v>
      </c>
      <c r="J6" s="89" t="s">
        <v>6</v>
      </c>
      <c r="K6" s="77"/>
      <c r="L6" s="190" t="s">
        <v>4</v>
      </c>
      <c r="M6" s="191"/>
      <c r="N6" s="13" t="s">
        <v>5</v>
      </c>
      <c r="O6" s="89" t="s">
        <v>6</v>
      </c>
      <c r="P6" s="16"/>
    </row>
    <row r="7" spans="1:19" customFormat="1" ht="14.4" customHeight="1" x14ac:dyDescent="0.3">
      <c r="A7" s="16"/>
      <c r="B7" s="136"/>
      <c r="C7" s="150"/>
      <c r="D7" s="153"/>
      <c r="E7" s="152"/>
      <c r="F7" s="77"/>
      <c r="G7" s="152"/>
      <c r="H7" s="152"/>
      <c r="I7" s="151"/>
      <c r="J7" s="152"/>
      <c r="K7" s="77"/>
      <c r="L7" s="152"/>
      <c r="M7" s="152"/>
      <c r="N7" s="151"/>
      <c r="O7" s="152"/>
      <c r="P7" s="16"/>
    </row>
    <row r="8" spans="1:19" customFormat="1" ht="14.4" customHeight="1" x14ac:dyDescent="0.3">
      <c r="A8" s="16"/>
      <c r="B8" s="59">
        <v>0.41666666666666669</v>
      </c>
      <c r="C8" s="59">
        <v>0.5</v>
      </c>
      <c r="D8" s="56">
        <v>5</v>
      </c>
      <c r="E8" s="256" t="s">
        <v>82</v>
      </c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16"/>
      <c r="Q8" t="s">
        <v>100</v>
      </c>
    </row>
    <row r="9" spans="1:19" customFormat="1" x14ac:dyDescent="0.3">
      <c r="A9" s="16"/>
      <c r="B9" s="76"/>
      <c r="C9" s="7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16"/>
      <c r="R9" t="s">
        <v>101</v>
      </c>
      <c r="S9">
        <f>SUMIF(Q$8:Q$14,"=P",D$8:D$14)</f>
        <v>95</v>
      </c>
    </row>
    <row r="10" spans="1:19" customFormat="1" ht="15.6" customHeight="1" x14ac:dyDescent="0.3">
      <c r="A10" s="21"/>
      <c r="B10" s="187" t="s">
        <v>29</v>
      </c>
      <c r="C10" s="188"/>
      <c r="D10" s="188"/>
      <c r="E10" s="189"/>
      <c r="F10" s="29"/>
      <c r="G10" s="187" t="s">
        <v>52</v>
      </c>
      <c r="H10" s="188"/>
      <c r="I10" s="188"/>
      <c r="J10" s="189"/>
      <c r="K10" s="27"/>
      <c r="L10" s="187" t="s">
        <v>134</v>
      </c>
      <c r="M10" s="188"/>
      <c r="N10" s="188"/>
      <c r="O10" s="189"/>
      <c r="P10" s="21"/>
      <c r="R10" t="s">
        <v>99</v>
      </c>
      <c r="S10">
        <f>SUMIF(Q$8:Q$14,"=T",D$8:D$14)</f>
        <v>0</v>
      </c>
    </row>
    <row r="11" spans="1:19" customFormat="1" ht="28.2" customHeight="1" x14ac:dyDescent="0.3">
      <c r="A11" s="16"/>
      <c r="B11" s="254">
        <f>B8+TIME(0,D8,0)</f>
        <v>0.4201388888888889</v>
      </c>
      <c r="C11" s="254">
        <f>C8+TIME(0,D8,0)</f>
        <v>0.50347222222222221</v>
      </c>
      <c r="D11" s="227">
        <v>95</v>
      </c>
      <c r="E11" s="252" t="s">
        <v>140</v>
      </c>
      <c r="F11" s="27"/>
      <c r="G11" s="57">
        <f>B8+TIME(0,D8,0)</f>
        <v>0.4201388888888889</v>
      </c>
      <c r="H11" s="57">
        <f>B8+TIME(0,D8,0)</f>
        <v>0.4201388888888889</v>
      </c>
      <c r="I11" s="56">
        <v>45</v>
      </c>
      <c r="J11" s="143" t="s">
        <v>141</v>
      </c>
      <c r="K11" s="27"/>
      <c r="L11" s="57">
        <f>B8+TIME(0,D8,0)</f>
        <v>0.4201388888888889</v>
      </c>
      <c r="M11" s="57">
        <f>C8+TIME(0,D8,0)</f>
        <v>0.50347222222222221</v>
      </c>
      <c r="N11" s="56">
        <v>50</v>
      </c>
      <c r="O11" s="143" t="s">
        <v>62</v>
      </c>
      <c r="P11" s="16"/>
      <c r="Q11" t="s">
        <v>101</v>
      </c>
      <c r="R11" s="16" t="s">
        <v>100</v>
      </c>
      <c r="S11">
        <f>SUMIF(Q$8:Q$14,"=A",D$8:D$14)</f>
        <v>15</v>
      </c>
    </row>
    <row r="12" spans="1:19" customFormat="1" ht="28.2" customHeight="1" x14ac:dyDescent="0.3">
      <c r="A12" s="16"/>
      <c r="B12" s="255"/>
      <c r="C12" s="255"/>
      <c r="D12" s="228"/>
      <c r="E12" s="253"/>
      <c r="F12" s="27"/>
      <c r="G12" s="57">
        <f>G11+TIME(0,$I11,0)</f>
        <v>0.4513888888888889</v>
      </c>
      <c r="H12" s="57">
        <f>H11+TIME(0,$I11,0)</f>
        <v>0.4513888888888889</v>
      </c>
      <c r="I12" s="56">
        <v>50</v>
      </c>
      <c r="J12" s="143" t="s">
        <v>62</v>
      </c>
      <c r="K12" s="27"/>
      <c r="L12" s="57">
        <f>L11+TIME(0,$N11,0)</f>
        <v>0.4548611111111111</v>
      </c>
      <c r="M12" s="57">
        <f>M11+TIME(0,$N11,0)</f>
        <v>0.53819444444444442</v>
      </c>
      <c r="N12" s="56">
        <v>45</v>
      </c>
      <c r="O12" s="143" t="s">
        <v>141</v>
      </c>
      <c r="P12" s="16"/>
      <c r="Q12" t="s">
        <v>101</v>
      </c>
    </row>
    <row r="13" spans="1:19" customFormat="1" x14ac:dyDescent="0.3">
      <c r="A13" s="16"/>
      <c r="B13" s="76"/>
      <c r="C13" s="76"/>
      <c r="D13" s="27"/>
      <c r="E13" s="27"/>
      <c r="F13" s="27"/>
      <c r="G13" s="76"/>
      <c r="H13" s="76"/>
      <c r="I13" s="27"/>
      <c r="J13" s="27"/>
      <c r="K13" s="27"/>
      <c r="L13" s="76"/>
      <c r="M13" s="76"/>
      <c r="N13" s="27"/>
      <c r="O13" s="27"/>
      <c r="P13" s="16"/>
    </row>
    <row r="14" spans="1:19" customFormat="1" x14ac:dyDescent="0.3">
      <c r="A14" s="17"/>
      <c r="B14" s="57">
        <f>B11+TIME(0,D11,0)</f>
        <v>0.4861111111111111</v>
      </c>
      <c r="C14" s="57">
        <f>C11+TIME(0,D11,0)</f>
        <v>0.56944444444444442</v>
      </c>
      <c r="D14" s="56">
        <v>10</v>
      </c>
      <c r="E14" s="256" t="s">
        <v>84</v>
      </c>
      <c r="F14" s="256"/>
      <c r="G14" s="256"/>
      <c r="H14" s="256"/>
      <c r="I14" s="256"/>
      <c r="J14" s="256"/>
      <c r="K14" s="256"/>
      <c r="L14" s="256"/>
      <c r="M14" s="256"/>
      <c r="N14" s="256"/>
      <c r="O14" s="256"/>
      <c r="P14" s="17"/>
      <c r="Q14" t="s">
        <v>100</v>
      </c>
    </row>
    <row r="15" spans="1:19" customFormat="1" hidden="1" x14ac:dyDescent="0.3">
      <c r="B15" s="10"/>
      <c r="C15" s="68" t="s">
        <v>14</v>
      </c>
      <c r="D15" s="10">
        <f>SUM(D8:D14)</f>
        <v>110</v>
      </c>
      <c r="E15" s="16"/>
      <c r="F15" s="16"/>
      <c r="G15" s="15"/>
      <c r="H15" s="15"/>
      <c r="I15" s="10" t="e">
        <f>SUM(I11:I12)+$D8+#REF!+D14</f>
        <v>#REF!</v>
      </c>
      <c r="J15" s="16"/>
      <c r="K15" s="16"/>
      <c r="L15" s="15"/>
      <c r="M15" s="15"/>
      <c r="N15" s="10" t="e">
        <f>SUM(N11:N12)+$D8+#REF!+I14</f>
        <v>#REF!</v>
      </c>
      <c r="O15" s="16"/>
      <c r="P15" s="16"/>
    </row>
    <row r="16" spans="1:19" customFormat="1" x14ac:dyDescent="0.3">
      <c r="B16" s="10"/>
      <c r="C16" s="68"/>
      <c r="D16" s="10"/>
      <c r="E16" s="16"/>
      <c r="F16" s="16"/>
      <c r="G16" s="15"/>
      <c r="H16" s="15"/>
      <c r="I16" s="10"/>
      <c r="J16" s="16"/>
      <c r="K16" s="16"/>
      <c r="L16" s="15"/>
      <c r="M16" s="15"/>
      <c r="N16" s="10"/>
      <c r="O16" s="16"/>
      <c r="P16" s="16"/>
    </row>
    <row r="17" spans="1:19" customFormat="1" x14ac:dyDescent="0.3">
      <c r="B17" s="10"/>
      <c r="C17" s="68"/>
      <c r="D17" s="169" t="s">
        <v>88</v>
      </c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"/>
      <c r="Q17" s="16"/>
      <c r="R17" s="16"/>
      <c r="S17" s="16"/>
    </row>
    <row r="18" spans="1:19" customFormat="1" x14ac:dyDescent="0.3">
      <c r="A18" s="16"/>
      <c r="B18" s="15"/>
      <c r="C18" s="15"/>
      <c r="D18" s="16"/>
      <c r="E18" s="16"/>
      <c r="F18" s="16"/>
      <c r="G18" s="15"/>
      <c r="H18" s="15"/>
      <c r="I18" s="16"/>
      <c r="J18" s="16"/>
      <c r="K18" s="16"/>
      <c r="L18" s="15"/>
      <c r="M18" s="15"/>
      <c r="N18" s="16"/>
      <c r="O18" s="16"/>
      <c r="P18" s="16"/>
      <c r="Q18" s="16"/>
      <c r="R18" s="16"/>
      <c r="S18" s="16"/>
    </row>
    <row r="19" spans="1:19" customFormat="1" x14ac:dyDescent="0.3">
      <c r="B19" s="10"/>
      <c r="C19" s="10"/>
      <c r="E19" t="s">
        <v>25</v>
      </c>
      <c r="G19" s="10"/>
      <c r="H19" s="10"/>
      <c r="L19" s="10"/>
      <c r="M19" s="10"/>
    </row>
    <row r="20" spans="1:19" customFormat="1" x14ac:dyDescent="0.3">
      <c r="B20" s="10"/>
      <c r="C20" s="10"/>
      <c r="E20" t="s">
        <v>26</v>
      </c>
      <c r="G20" s="10"/>
      <c r="H20" s="10"/>
      <c r="L20" s="10"/>
      <c r="M20" s="10"/>
    </row>
    <row r="21" spans="1:19" customFormat="1" x14ac:dyDescent="0.3">
      <c r="B21" s="10"/>
      <c r="C21" s="10"/>
      <c r="E21" s="51" t="s">
        <v>36</v>
      </c>
      <c r="G21" s="10"/>
      <c r="H21" s="10"/>
      <c r="L21" s="10"/>
      <c r="M21" s="10"/>
    </row>
    <row r="22" spans="1:19" customFormat="1" x14ac:dyDescent="0.3">
      <c r="A22" s="16"/>
      <c r="B22" s="15"/>
      <c r="C22" s="15"/>
      <c r="D22" s="16"/>
      <c r="E22" s="16"/>
      <c r="F22" s="16"/>
      <c r="G22" s="15"/>
      <c r="H22" s="15"/>
      <c r="I22" s="16"/>
      <c r="J22" s="16"/>
      <c r="K22" s="16"/>
      <c r="L22" s="15"/>
      <c r="M22" s="15"/>
      <c r="N22" s="16"/>
      <c r="O22" s="16"/>
      <c r="P22" s="16"/>
      <c r="Q22" s="16"/>
      <c r="R22" s="16"/>
      <c r="S22" s="16"/>
    </row>
    <row r="23" spans="1:19" customFormat="1" x14ac:dyDescent="0.3">
      <c r="B23" s="10"/>
      <c r="C23" s="10"/>
    </row>
    <row r="24" spans="1:19" customFormat="1" x14ac:dyDescent="0.3">
      <c r="B24" s="10"/>
      <c r="C24" s="10"/>
    </row>
    <row r="25" spans="1:19" customFormat="1" x14ac:dyDescent="0.3">
      <c r="B25" s="10"/>
      <c r="C25" s="10"/>
    </row>
    <row r="26" spans="1:19" customFormat="1" x14ac:dyDescent="0.3">
      <c r="B26" s="10"/>
      <c r="C26" s="10"/>
    </row>
    <row r="27" spans="1:19" customFormat="1" x14ac:dyDescent="0.3">
      <c r="B27" s="10"/>
      <c r="C27" s="10"/>
    </row>
    <row r="28" spans="1:19" customFormat="1" x14ac:dyDescent="0.3">
      <c r="B28" s="10"/>
      <c r="C28" s="10"/>
    </row>
    <row r="29" spans="1:19" customFormat="1" x14ac:dyDescent="0.3">
      <c r="B29" s="10"/>
      <c r="C29" s="10"/>
    </row>
    <row r="30" spans="1:19" customFormat="1" x14ac:dyDescent="0.3">
      <c r="B30" s="10"/>
      <c r="C30" s="10"/>
    </row>
    <row r="31" spans="1:19" customFormat="1" x14ac:dyDescent="0.3">
      <c r="B31" s="10"/>
      <c r="C31" s="10"/>
    </row>
    <row r="34" spans="1:19" ht="14.4" customHeight="1" x14ac:dyDescent="0.3">
      <c r="B34" s="167">
        <v>3</v>
      </c>
      <c r="C34" s="167"/>
      <c r="D34" s="2" t="s">
        <v>86</v>
      </c>
      <c r="E34" s="2"/>
      <c r="F34" s="2"/>
      <c r="G34" s="2"/>
      <c r="H34" s="2"/>
      <c r="I34" s="17"/>
      <c r="L34" s="2"/>
      <c r="M34" s="2"/>
      <c r="N34" s="17"/>
    </row>
    <row r="35" spans="1:19" ht="14.4" customHeight="1" x14ac:dyDescent="0.3">
      <c r="B35" s="167"/>
      <c r="C35" s="167"/>
      <c r="D35" s="8" t="s">
        <v>87</v>
      </c>
      <c r="E35" s="8"/>
      <c r="F35" s="8"/>
      <c r="G35" s="8"/>
      <c r="H35" s="8"/>
      <c r="I35" s="17"/>
      <c r="L35" s="8"/>
      <c r="M35" s="8"/>
      <c r="N35" s="17"/>
    </row>
    <row r="36" spans="1:19" ht="14.4" customHeight="1" x14ac:dyDescent="0.3">
      <c r="B36" s="167"/>
      <c r="C36" s="167"/>
      <c r="D36" s="24" t="s">
        <v>2</v>
      </c>
      <c r="E36" s="24"/>
      <c r="F36" s="24"/>
      <c r="G36" s="24"/>
      <c r="H36" s="24"/>
      <c r="L36" s="24"/>
      <c r="M36" s="24"/>
    </row>
    <row r="37" spans="1:19" x14ac:dyDescent="0.3">
      <c r="A37" s="16" t="s">
        <v>112</v>
      </c>
    </row>
    <row r="38" spans="1:19" x14ac:dyDescent="0.3">
      <c r="A38" s="16" t="s">
        <v>114</v>
      </c>
      <c r="E38" s="10" t="s">
        <v>3</v>
      </c>
      <c r="Q38" t="s">
        <v>98</v>
      </c>
      <c r="R38"/>
      <c r="S38"/>
    </row>
    <row r="39" spans="1:19" ht="14.4" customHeight="1" x14ac:dyDescent="0.3">
      <c r="B39" s="190" t="s">
        <v>4</v>
      </c>
      <c r="C39" s="191"/>
      <c r="D39" s="53" t="s">
        <v>5</v>
      </c>
      <c r="E39" s="89" t="s">
        <v>6</v>
      </c>
      <c r="F39" s="19"/>
      <c r="G39" s="190" t="s">
        <v>4</v>
      </c>
      <c r="H39" s="191"/>
      <c r="I39" s="13" t="s">
        <v>5</v>
      </c>
      <c r="J39" s="89" t="s">
        <v>6</v>
      </c>
      <c r="K39" s="77"/>
      <c r="L39" s="190" t="s">
        <v>4</v>
      </c>
      <c r="M39" s="191"/>
      <c r="N39" s="13" t="s">
        <v>5</v>
      </c>
      <c r="O39" s="89" t="s">
        <v>6</v>
      </c>
      <c r="Q39"/>
      <c r="R39"/>
      <c r="S39"/>
    </row>
    <row r="40" spans="1:19" x14ac:dyDescent="0.3">
      <c r="B40" s="59">
        <v>0.41666666666666669</v>
      </c>
      <c r="C40" s="59">
        <v>0.5</v>
      </c>
      <c r="D40" s="56">
        <v>5</v>
      </c>
      <c r="E40" s="201" t="s">
        <v>27</v>
      </c>
      <c r="F40" s="202"/>
      <c r="G40" s="202"/>
      <c r="H40" s="202"/>
      <c r="I40" s="202"/>
      <c r="J40" s="202"/>
      <c r="K40" s="27"/>
      <c r="L40" s="27"/>
      <c r="M40" s="27"/>
      <c r="N40" s="27"/>
      <c r="O40" s="27"/>
      <c r="Q40" t="s">
        <v>100</v>
      </c>
      <c r="R40"/>
      <c r="S40"/>
    </row>
    <row r="41" spans="1:19" ht="23.4" customHeight="1" x14ac:dyDescent="0.3">
      <c r="B41" s="57">
        <f>B40+TIME(0,D40,0)</f>
        <v>0.4201388888888889</v>
      </c>
      <c r="C41" s="57">
        <f>C40+TIME(0,D40,0)</f>
        <v>0.50347222222222221</v>
      </c>
      <c r="D41" s="56">
        <v>10</v>
      </c>
      <c r="E41" s="204" t="s">
        <v>79</v>
      </c>
      <c r="F41" s="205"/>
      <c r="G41" s="205"/>
      <c r="H41" s="205"/>
      <c r="I41" s="205"/>
      <c r="J41" s="205"/>
      <c r="K41" s="154"/>
      <c r="L41" s="154"/>
      <c r="M41" s="154"/>
      <c r="N41" s="154"/>
      <c r="O41" s="154"/>
      <c r="Q41" t="s">
        <v>99</v>
      </c>
      <c r="R41"/>
      <c r="S41"/>
    </row>
    <row r="42" spans="1:19" ht="23.4" customHeight="1" x14ac:dyDescent="0.3">
      <c r="B42" s="76"/>
      <c r="C42" s="76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Q42"/>
      <c r="R42"/>
      <c r="S42"/>
    </row>
    <row r="43" spans="1:19" customFormat="1" ht="14.4" customHeight="1" x14ac:dyDescent="0.3">
      <c r="B43" s="79"/>
      <c r="D43" s="79" t="s">
        <v>47</v>
      </c>
      <c r="E43" s="79"/>
      <c r="F43" s="79"/>
      <c r="G43" s="80"/>
      <c r="H43" s="80"/>
      <c r="I43" t="s">
        <v>9</v>
      </c>
      <c r="L43" s="80"/>
      <c r="M43" s="80"/>
      <c r="N43" t="s">
        <v>9</v>
      </c>
    </row>
    <row r="44" spans="1:19" s="21" customFormat="1" ht="15.75" customHeight="1" x14ac:dyDescent="0.3">
      <c r="B44" s="183" t="s">
        <v>29</v>
      </c>
      <c r="C44" s="184"/>
      <c r="D44" s="184"/>
      <c r="E44" s="185"/>
      <c r="F44" s="29"/>
      <c r="G44" s="183" t="s">
        <v>52</v>
      </c>
      <c r="H44" s="184"/>
      <c r="I44" s="184"/>
      <c r="J44" s="185"/>
      <c r="K44" s="29"/>
      <c r="L44" s="183" t="s">
        <v>52</v>
      </c>
      <c r="M44" s="184"/>
      <c r="N44" s="184"/>
      <c r="O44" s="185"/>
      <c r="Q44"/>
      <c r="R44" t="s">
        <v>101</v>
      </c>
      <c r="S44">
        <f>SUMIF(Q$40:Q$52,"=p",D$40:D$52)</f>
        <v>45</v>
      </c>
    </row>
    <row r="45" spans="1:19" x14ac:dyDescent="0.3">
      <c r="B45" s="57">
        <f>B41+TIME(0,$D41,0)</f>
        <v>0.42708333333333331</v>
      </c>
      <c r="C45" s="57">
        <f>C41+TIME(0,$D41,0)</f>
        <v>0.51041666666666663</v>
      </c>
      <c r="D45" s="56">
        <v>45</v>
      </c>
      <c r="E45" s="91" t="s">
        <v>31</v>
      </c>
      <c r="F45" s="28"/>
      <c r="G45" s="57">
        <f>$B41+TIME(0,$D41,0)</f>
        <v>0.42708333333333331</v>
      </c>
      <c r="H45" s="57">
        <f>$C41+TIME(0,$D41,0)</f>
        <v>0.51041666666666663</v>
      </c>
      <c r="I45" s="56">
        <v>30</v>
      </c>
      <c r="J45" s="31" t="s">
        <v>89</v>
      </c>
      <c r="K45" s="27"/>
      <c r="L45" s="57">
        <f>$B41+TIME(0,$D41,0)</f>
        <v>0.42708333333333331</v>
      </c>
      <c r="M45" s="57">
        <f>$C41+TIME(0,$D41,0)</f>
        <v>0.51041666666666663</v>
      </c>
      <c r="N45" s="56">
        <v>30</v>
      </c>
      <c r="O45" s="31" t="s">
        <v>89</v>
      </c>
      <c r="Q45" t="s">
        <v>99</v>
      </c>
      <c r="R45" t="s">
        <v>99</v>
      </c>
      <c r="S45">
        <f>SUMIF(Q$40:Q$52,"=T",D$40:D$52)</f>
        <v>55</v>
      </c>
    </row>
    <row r="46" spans="1:19" ht="28.8" x14ac:dyDescent="0.3">
      <c r="B46" s="57">
        <f>B45+TIME(0,D45,0)</f>
        <v>0.45833333333333331</v>
      </c>
      <c r="C46" s="57">
        <f>C45+TIME(0,D45,0)</f>
        <v>0.54166666666666663</v>
      </c>
      <c r="D46" s="56">
        <v>45</v>
      </c>
      <c r="E46" s="31" t="s">
        <v>34</v>
      </c>
      <c r="F46" s="28"/>
      <c r="G46" s="57">
        <f>G45+TIME(0,$I45,0)</f>
        <v>0.44791666666666663</v>
      </c>
      <c r="H46" s="57">
        <f>H45+TIME(0,$I45,0)</f>
        <v>0.53125</v>
      </c>
      <c r="I46" s="56">
        <v>45</v>
      </c>
      <c r="J46" s="31" t="s">
        <v>34</v>
      </c>
      <c r="K46" s="27"/>
      <c r="L46" s="57">
        <f>L45+TIME(0,$I45,0)</f>
        <v>0.44791666666666663</v>
      </c>
      <c r="M46" s="57">
        <f>M45+TIME(0,$I45,0)</f>
        <v>0.53125</v>
      </c>
      <c r="N46" s="56">
        <v>45</v>
      </c>
      <c r="O46" s="31" t="s">
        <v>34</v>
      </c>
      <c r="Q46" t="s">
        <v>101</v>
      </c>
      <c r="R46" t="s">
        <v>100</v>
      </c>
      <c r="S46">
        <f>SUMIF(Q$40:Q$50,"=A",D$40:D$51)</f>
        <v>10</v>
      </c>
    </row>
    <row r="47" spans="1:19" ht="28.8" x14ac:dyDescent="0.3">
      <c r="B47" s="33"/>
      <c r="C47" s="33"/>
      <c r="D47" s="34"/>
      <c r="E47" s="35"/>
      <c r="F47" s="28"/>
      <c r="G47" s="57">
        <f>G46+TIME(0,$I46,0)</f>
        <v>0.47916666666666663</v>
      </c>
      <c r="H47" s="57">
        <f>H46+TIME(0,$I46,0)</f>
        <v>0.5625</v>
      </c>
      <c r="I47" s="56">
        <v>15</v>
      </c>
      <c r="J47" s="31" t="s">
        <v>61</v>
      </c>
      <c r="K47" s="27"/>
      <c r="L47" s="57">
        <f>L46+TIME(0,$I46,0)</f>
        <v>0.47916666666666663</v>
      </c>
      <c r="M47" s="57">
        <f>M46+TIME(0,$I46,0)</f>
        <v>0.5625</v>
      </c>
      <c r="N47" s="56">
        <v>15</v>
      </c>
      <c r="O47" s="31" t="s">
        <v>61</v>
      </c>
      <c r="Q47"/>
      <c r="R47"/>
      <c r="S47"/>
    </row>
    <row r="48" spans="1:19" x14ac:dyDescent="0.3">
      <c r="B48" s="76"/>
      <c r="C48" s="76"/>
      <c r="D48" s="27"/>
      <c r="E48" s="28"/>
      <c r="F48" s="28"/>
      <c r="G48" s="76"/>
      <c r="H48" s="76"/>
      <c r="I48" s="27"/>
      <c r="J48" s="27"/>
      <c r="K48" s="27"/>
      <c r="L48" s="76"/>
      <c r="M48" s="76"/>
      <c r="N48" s="27"/>
      <c r="O48" s="27"/>
      <c r="Q48"/>
      <c r="R48"/>
      <c r="S48"/>
    </row>
    <row r="49" spans="1:19" s="17" customFormat="1" x14ac:dyDescent="0.3">
      <c r="B49" s="81"/>
      <c r="C49" s="81"/>
      <c r="D49" s="28"/>
      <c r="E49" s="197" t="s">
        <v>11</v>
      </c>
      <c r="F49" s="197"/>
      <c r="G49" s="197"/>
      <c r="H49" s="197"/>
      <c r="I49" s="197"/>
      <c r="J49" s="197"/>
      <c r="K49" s="27"/>
      <c r="L49" s="27"/>
      <c r="M49" s="27"/>
      <c r="N49" s="27"/>
      <c r="O49" s="27"/>
      <c r="Q49"/>
      <c r="R49"/>
      <c r="S49"/>
    </row>
    <row r="50" spans="1:19" s="17" customFormat="1" ht="14.4" customHeight="1" x14ac:dyDescent="0.3">
      <c r="B50" s="94">
        <f>B46+TIME(0,D46,0)</f>
        <v>0.48958333333333331</v>
      </c>
      <c r="C50" s="94">
        <f>C46+TIME(0,D46,0)</f>
        <v>0.57291666666666663</v>
      </c>
      <c r="D50" s="56">
        <v>5</v>
      </c>
      <c r="E50" s="194" t="s">
        <v>84</v>
      </c>
      <c r="F50" s="195"/>
      <c r="G50" s="195"/>
      <c r="H50" s="195"/>
      <c r="I50" s="195"/>
      <c r="J50" s="195"/>
      <c r="K50" s="10"/>
      <c r="L50" s="10"/>
      <c r="M50" s="10"/>
      <c r="N50" s="10"/>
      <c r="O50" s="10"/>
      <c r="Q50" t="s">
        <v>100</v>
      </c>
      <c r="R50"/>
      <c r="S50"/>
    </row>
    <row r="51" spans="1:19" ht="14.4" hidden="1" customHeight="1" x14ac:dyDescent="0.3">
      <c r="A51"/>
      <c r="B51" s="10"/>
      <c r="C51" s="68" t="s">
        <v>14</v>
      </c>
      <c r="D51" s="10">
        <f>SUM(D40:D50)</f>
        <v>110</v>
      </c>
      <c r="I51" s="10">
        <f>SUM(I45:I47)+$D40+$D41+D50</f>
        <v>110</v>
      </c>
      <c r="N51" s="10">
        <f>SUM(N45:N47)+$D40+$D41+I50</f>
        <v>105</v>
      </c>
      <c r="Q51" t="s">
        <v>100</v>
      </c>
      <c r="R51"/>
      <c r="S51"/>
    </row>
    <row r="52" spans="1:19" x14ac:dyDescent="0.3">
      <c r="A52"/>
      <c r="B52" s="10"/>
      <c r="C52" s="68"/>
      <c r="D52" s="10"/>
      <c r="I52" s="10"/>
      <c r="N52" s="10"/>
      <c r="Q52"/>
      <c r="R52"/>
      <c r="S52"/>
    </row>
    <row r="53" spans="1:19" x14ac:dyDescent="0.3">
      <c r="A53"/>
      <c r="B53" s="10"/>
      <c r="C53" s="68"/>
      <c r="D53" s="169" t="s">
        <v>88</v>
      </c>
      <c r="E53" s="169"/>
      <c r="F53" s="169"/>
      <c r="G53" s="169"/>
      <c r="H53" s="169"/>
      <c r="I53" s="169"/>
      <c r="J53" s="169"/>
      <c r="K53" s="10"/>
      <c r="L53" s="10"/>
      <c r="M53" s="10"/>
      <c r="N53" s="10"/>
      <c r="O53" s="10"/>
    </row>
    <row r="55" spans="1:19" customFormat="1" x14ac:dyDescent="0.3">
      <c r="B55" s="10"/>
      <c r="C55" s="10"/>
      <c r="E55" t="s">
        <v>25</v>
      </c>
      <c r="G55" s="10"/>
      <c r="H55" s="10"/>
      <c r="L55" s="10"/>
      <c r="M55" s="10"/>
    </row>
    <row r="56" spans="1:19" customFormat="1" x14ac:dyDescent="0.3">
      <c r="B56" s="10"/>
      <c r="C56" s="10"/>
      <c r="E56" t="s">
        <v>26</v>
      </c>
      <c r="G56" s="10"/>
      <c r="H56" s="10"/>
      <c r="L56" s="10"/>
      <c r="M56" s="10"/>
    </row>
    <row r="57" spans="1:19" customFormat="1" x14ac:dyDescent="0.3">
      <c r="B57" s="10"/>
      <c r="C57" s="10"/>
      <c r="E57" s="51" t="s">
        <v>36</v>
      </c>
      <c r="G57" s="10"/>
      <c r="H57" s="10"/>
      <c r="L57" s="10"/>
      <c r="M57" s="10"/>
    </row>
    <row r="60" spans="1:19" x14ac:dyDescent="0.3">
      <c r="A60" t="s">
        <v>73</v>
      </c>
    </row>
    <row r="63" spans="1:19" ht="14.4" customHeight="1" x14ac:dyDescent="0.3">
      <c r="B63" s="167">
        <v>3</v>
      </c>
      <c r="C63" s="167"/>
      <c r="D63" s="2" t="s">
        <v>0</v>
      </c>
      <c r="E63" s="2"/>
      <c r="F63" s="2"/>
      <c r="G63" s="2"/>
      <c r="H63" s="18"/>
      <c r="I63" s="17"/>
      <c r="L63" s="2"/>
      <c r="M63" s="18"/>
      <c r="N63" s="17"/>
    </row>
    <row r="64" spans="1:19" ht="14.4" customHeight="1" x14ac:dyDescent="0.3">
      <c r="B64" s="167"/>
      <c r="C64" s="167"/>
      <c r="D64" s="8" t="s">
        <v>1</v>
      </c>
      <c r="E64" s="8"/>
      <c r="F64" s="8"/>
      <c r="G64" s="8"/>
      <c r="H64" s="18"/>
      <c r="I64" s="17"/>
      <c r="L64" s="8"/>
      <c r="M64" s="18"/>
      <c r="N64" s="17"/>
    </row>
    <row r="65" spans="1:15" ht="14.4" customHeight="1" x14ac:dyDescent="0.3">
      <c r="B65" s="167"/>
      <c r="C65" s="167"/>
      <c r="D65" s="24" t="s">
        <v>2</v>
      </c>
      <c r="E65" s="24"/>
      <c r="F65" s="24"/>
      <c r="G65" s="24"/>
      <c r="L65" s="24"/>
    </row>
    <row r="67" spans="1:15" x14ac:dyDescent="0.3">
      <c r="E67" s="10" t="s">
        <v>3</v>
      </c>
    </row>
    <row r="68" spans="1:15" ht="14.4" customHeight="1" x14ac:dyDescent="0.3">
      <c r="B68" s="199" t="s">
        <v>4</v>
      </c>
      <c r="C68" s="199"/>
      <c r="D68" s="53" t="s">
        <v>5</v>
      </c>
      <c r="E68" s="89" t="s">
        <v>6</v>
      </c>
      <c r="F68" s="19"/>
      <c r="G68" s="192" t="s">
        <v>4</v>
      </c>
      <c r="H68" s="193"/>
      <c r="I68" s="13" t="s">
        <v>5</v>
      </c>
      <c r="J68" s="89" t="s">
        <v>6</v>
      </c>
      <c r="K68" s="77"/>
      <c r="L68" s="192" t="s">
        <v>4</v>
      </c>
      <c r="M68" s="193"/>
      <c r="N68" s="13" t="s">
        <v>5</v>
      </c>
      <c r="O68" s="89" t="s">
        <v>6</v>
      </c>
    </row>
    <row r="69" spans="1:15" x14ac:dyDescent="0.3">
      <c r="B69" s="9">
        <v>0.4236111111111111</v>
      </c>
      <c r="C69" s="9">
        <v>0.51388888888888895</v>
      </c>
      <c r="D69" s="56">
        <v>5</v>
      </c>
      <c r="E69" s="198" t="s">
        <v>27</v>
      </c>
      <c r="F69" s="198"/>
      <c r="G69" s="198"/>
      <c r="H69" s="198"/>
      <c r="I69" s="198"/>
      <c r="J69" s="198"/>
      <c r="K69" s="27"/>
      <c r="L69" s="27"/>
      <c r="M69" s="27"/>
      <c r="N69" s="27"/>
      <c r="O69" s="27"/>
    </row>
    <row r="70" spans="1:15" x14ac:dyDescent="0.3">
      <c r="B70" s="57">
        <v>0.42708333333333331</v>
      </c>
      <c r="C70" s="57">
        <v>0.51736111111111105</v>
      </c>
      <c r="D70" s="56">
        <v>15</v>
      </c>
      <c r="E70" s="198" t="s">
        <v>28</v>
      </c>
      <c r="F70" s="198"/>
      <c r="G70" s="198"/>
      <c r="H70" s="198"/>
      <c r="I70" s="198"/>
      <c r="J70" s="198"/>
      <c r="K70" s="27"/>
      <c r="L70" s="27"/>
      <c r="M70" s="27"/>
      <c r="N70" s="27"/>
      <c r="O70" s="27"/>
    </row>
    <row r="71" spans="1:15" x14ac:dyDescent="0.3">
      <c r="B71" s="76"/>
      <c r="C71" s="76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</row>
    <row r="72" spans="1:15" x14ac:dyDescent="0.3">
      <c r="A72"/>
      <c r="B72" s="79"/>
      <c r="C72"/>
      <c r="D72" s="79" t="s">
        <v>47</v>
      </c>
      <c r="E72" s="79"/>
      <c r="F72" s="79"/>
      <c r="G72" s="80"/>
      <c r="H72" s="80"/>
      <c r="I72" t="s">
        <v>9</v>
      </c>
      <c r="J72"/>
      <c r="K72"/>
      <c r="L72" s="80"/>
      <c r="M72" s="80"/>
      <c r="N72" t="s">
        <v>9</v>
      </c>
      <c r="O72"/>
    </row>
    <row r="73" spans="1:15" ht="15.6" customHeight="1" x14ac:dyDescent="0.3">
      <c r="A73" s="21"/>
      <c r="B73" s="183" t="s">
        <v>29</v>
      </c>
      <c r="C73" s="184"/>
      <c r="D73" s="184"/>
      <c r="E73" s="185"/>
      <c r="F73" s="29"/>
      <c r="G73" s="183" t="s">
        <v>52</v>
      </c>
      <c r="H73" s="184"/>
      <c r="I73" s="184"/>
      <c r="J73" s="185"/>
      <c r="K73" s="29"/>
      <c r="L73" s="183" t="s">
        <v>52</v>
      </c>
      <c r="M73" s="184"/>
      <c r="N73" s="184"/>
      <c r="O73" s="185"/>
    </row>
    <row r="74" spans="1:15" x14ac:dyDescent="0.3">
      <c r="B74" s="57">
        <v>0.4375</v>
      </c>
      <c r="C74" s="57">
        <v>0.52777777777777779</v>
      </c>
      <c r="D74" s="56">
        <v>45</v>
      </c>
      <c r="E74" s="91" t="s">
        <v>31</v>
      </c>
      <c r="F74" s="28"/>
      <c r="G74" s="57">
        <v>0.4375</v>
      </c>
      <c r="H74" s="57">
        <v>0.52777777777777779</v>
      </c>
      <c r="I74" s="56">
        <v>30</v>
      </c>
      <c r="J74" s="31" t="s">
        <v>32</v>
      </c>
      <c r="K74" s="27"/>
      <c r="L74" s="57">
        <v>0.4375</v>
      </c>
      <c r="M74" s="57">
        <v>0.52777777777777779</v>
      </c>
      <c r="N74" s="56">
        <v>30</v>
      </c>
      <c r="O74" s="31" t="s">
        <v>32</v>
      </c>
    </row>
    <row r="75" spans="1:15" ht="28.8" x14ac:dyDescent="0.3">
      <c r="B75" s="57">
        <v>0.46875</v>
      </c>
      <c r="C75" s="57">
        <v>5.9027777777777783E-2</v>
      </c>
      <c r="D75" s="56">
        <v>45</v>
      </c>
      <c r="E75" s="31" t="s">
        <v>34</v>
      </c>
      <c r="F75" s="28"/>
      <c r="G75" s="57">
        <v>0.45833333333333331</v>
      </c>
      <c r="H75" s="57">
        <v>4.8611111111111112E-2</v>
      </c>
      <c r="I75" s="56">
        <v>45</v>
      </c>
      <c r="J75" s="31" t="s">
        <v>34</v>
      </c>
      <c r="K75" s="27"/>
      <c r="L75" s="57">
        <v>0.45833333333333331</v>
      </c>
      <c r="M75" s="57">
        <v>4.8611111111111112E-2</v>
      </c>
      <c r="N75" s="56">
        <v>45</v>
      </c>
      <c r="O75" s="31" t="s">
        <v>34</v>
      </c>
    </row>
    <row r="76" spans="1:15" ht="28.8" x14ac:dyDescent="0.3">
      <c r="B76" s="33"/>
      <c r="C76" s="33"/>
      <c r="D76" s="34"/>
      <c r="E76" s="35"/>
      <c r="F76" s="28"/>
      <c r="G76" s="57">
        <v>0.48958333333333331</v>
      </c>
      <c r="H76" s="57">
        <v>7.9861111111111105E-2</v>
      </c>
      <c r="I76" s="56">
        <v>15</v>
      </c>
      <c r="J76" s="31" t="s">
        <v>61</v>
      </c>
      <c r="K76" s="27"/>
      <c r="L76" s="57">
        <v>0.48958333333333331</v>
      </c>
      <c r="M76" s="57">
        <v>7.9861111111111105E-2</v>
      </c>
      <c r="N76" s="56">
        <v>15</v>
      </c>
      <c r="O76" s="31" t="s">
        <v>61</v>
      </c>
    </row>
    <row r="77" spans="1:15" x14ac:dyDescent="0.3">
      <c r="A77"/>
      <c r="B77" s="10"/>
      <c r="C77" s="68" t="s">
        <v>14</v>
      </c>
      <c r="D77" s="10">
        <f>SUM(D69:D76)</f>
        <v>110</v>
      </c>
      <c r="I77" s="10">
        <f>SUM(I74:I76)+$D69+$D70</f>
        <v>110</v>
      </c>
      <c r="N77" s="10">
        <f>SUM(N74:N76)+$D69+$D70</f>
        <v>110</v>
      </c>
    </row>
    <row r="78" spans="1:15" x14ac:dyDescent="0.3">
      <c r="A78"/>
      <c r="B78" s="10"/>
      <c r="C78" s="68"/>
      <c r="D78" s="10"/>
      <c r="I78" s="10"/>
      <c r="N78" s="10"/>
    </row>
    <row r="79" spans="1:15" x14ac:dyDescent="0.3">
      <c r="A79"/>
      <c r="B79" s="10"/>
      <c r="C79" s="68"/>
      <c r="D79" s="169" t="s">
        <v>24</v>
      </c>
      <c r="E79" s="169"/>
      <c r="F79" s="169"/>
      <c r="G79" s="169"/>
      <c r="H79" s="169"/>
      <c r="I79" s="169"/>
      <c r="J79" s="169"/>
      <c r="K79" s="10"/>
      <c r="L79" s="10"/>
      <c r="M79" s="10"/>
      <c r="N79" s="10"/>
      <c r="O79" s="10"/>
    </row>
    <row r="81" spans="1:15" x14ac:dyDescent="0.3">
      <c r="A81"/>
      <c r="B81" s="10"/>
      <c r="C81" s="10"/>
      <c r="D81"/>
      <c r="E81" t="s">
        <v>25</v>
      </c>
      <c r="F81"/>
      <c r="G81" s="10"/>
      <c r="H81" s="10"/>
      <c r="I81"/>
      <c r="J81"/>
      <c r="K81"/>
      <c r="L81" s="10"/>
      <c r="M81" s="10"/>
      <c r="N81"/>
      <c r="O81"/>
    </row>
    <row r="82" spans="1:15" x14ac:dyDescent="0.3">
      <c r="A82"/>
      <c r="B82" s="10"/>
      <c r="C82" s="10"/>
      <c r="D82"/>
      <c r="E82" t="s">
        <v>26</v>
      </c>
      <c r="F82"/>
      <c r="G82" s="10"/>
      <c r="H82" s="10"/>
      <c r="I82"/>
      <c r="J82"/>
      <c r="K82"/>
      <c r="L82" s="10"/>
      <c r="M82" s="10"/>
      <c r="N82"/>
      <c r="O82"/>
    </row>
    <row r="83" spans="1:15" x14ac:dyDescent="0.3">
      <c r="A83"/>
      <c r="B83" s="10"/>
      <c r="C83" s="10"/>
      <c r="D83"/>
      <c r="E83" s="51" t="s">
        <v>36</v>
      </c>
      <c r="F83"/>
      <c r="G83" s="10"/>
      <c r="H83" s="10"/>
      <c r="I83"/>
      <c r="J83"/>
      <c r="K83"/>
      <c r="L83" s="10"/>
      <c r="M83" s="10"/>
      <c r="N83"/>
      <c r="O83"/>
    </row>
  </sheetData>
  <mergeCells count="36">
    <mergeCell ref="L73:O73"/>
    <mergeCell ref="E8:O8"/>
    <mergeCell ref="E14:O14"/>
    <mergeCell ref="D17:O17"/>
    <mergeCell ref="E41:J41"/>
    <mergeCell ref="B44:E44"/>
    <mergeCell ref="G44:J44"/>
    <mergeCell ref="B34:C36"/>
    <mergeCell ref="B39:C39"/>
    <mergeCell ref="G39:H39"/>
    <mergeCell ref="B10:E10"/>
    <mergeCell ref="G10:J10"/>
    <mergeCell ref="B63:C65"/>
    <mergeCell ref="B68:C68"/>
    <mergeCell ref="G68:H68"/>
    <mergeCell ref="E40:J40"/>
    <mergeCell ref="L6:M6"/>
    <mergeCell ref="L39:M39"/>
    <mergeCell ref="L44:O44"/>
    <mergeCell ref="L68:M68"/>
    <mergeCell ref="L10:O10"/>
    <mergeCell ref="B6:C6"/>
    <mergeCell ref="G6:H6"/>
    <mergeCell ref="B2:D4"/>
    <mergeCell ref="D79:J79"/>
    <mergeCell ref="E11:E12"/>
    <mergeCell ref="D11:D12"/>
    <mergeCell ref="C11:C12"/>
    <mergeCell ref="B11:B12"/>
    <mergeCell ref="E69:J69"/>
    <mergeCell ref="E70:J70"/>
    <mergeCell ref="B73:E73"/>
    <mergeCell ref="G73:J73"/>
    <mergeCell ref="E49:J49"/>
    <mergeCell ref="E50:J50"/>
    <mergeCell ref="D53:J53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81"/>
  <sheetViews>
    <sheetView showGridLines="0" topLeftCell="A15" zoomScale="90" zoomScaleNormal="90" workbookViewId="0">
      <selection activeCell="L23" sqref="L23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5" customWidth="1"/>
    <col min="14" max="14" width="14.33203125" style="16" customWidth="1"/>
    <col min="15" max="15" width="22" style="16" customWidth="1"/>
    <col min="16" max="16384" width="8.88671875" style="16"/>
  </cols>
  <sheetData>
    <row r="1" spans="1:19" customFormat="1" x14ac:dyDescent="0.3">
      <c r="A1" t="s">
        <v>125</v>
      </c>
      <c r="B1" s="10"/>
      <c r="C1" s="10"/>
    </row>
    <row r="2" spans="1:19" customFormat="1" ht="14.4" customHeight="1" x14ac:dyDescent="0.3">
      <c r="A2" s="16"/>
      <c r="B2" s="207">
        <v>10</v>
      </c>
      <c r="C2" s="207"/>
      <c r="D2" s="207"/>
      <c r="E2" s="134" t="s">
        <v>131</v>
      </c>
      <c r="I2" t="s">
        <v>149</v>
      </c>
      <c r="J2" s="16"/>
      <c r="K2" s="16"/>
      <c r="N2" s="16"/>
      <c r="O2" s="16"/>
      <c r="P2" s="16"/>
      <c r="Q2" s="16"/>
      <c r="R2" s="16"/>
      <c r="S2" s="16"/>
    </row>
    <row r="3" spans="1:19" customFormat="1" ht="14.4" customHeight="1" x14ac:dyDescent="0.3">
      <c r="A3" s="16"/>
      <c r="B3" s="207"/>
      <c r="C3" s="207"/>
      <c r="D3" s="207"/>
      <c r="E3" s="135" t="s">
        <v>132</v>
      </c>
      <c r="I3" s="16"/>
      <c r="J3" s="16"/>
      <c r="K3" s="16"/>
      <c r="N3" s="16"/>
      <c r="O3" s="16"/>
      <c r="P3" s="16"/>
      <c r="Q3" s="16"/>
      <c r="R3" s="16"/>
      <c r="S3" s="16"/>
    </row>
    <row r="4" spans="1:19" customFormat="1" ht="14.4" customHeight="1" x14ac:dyDescent="0.3">
      <c r="A4" s="16"/>
      <c r="B4" s="207"/>
      <c r="C4" s="207"/>
      <c r="D4" s="207"/>
      <c r="E4" s="69"/>
      <c r="F4" s="69"/>
      <c r="G4" s="69"/>
      <c r="H4" s="69"/>
      <c r="I4" s="16"/>
      <c r="J4" s="16"/>
      <c r="K4" s="16"/>
      <c r="L4" s="69"/>
      <c r="M4" s="69"/>
      <c r="N4" s="16"/>
      <c r="O4" s="16"/>
      <c r="P4" s="16"/>
      <c r="Q4" s="16"/>
      <c r="R4" s="16"/>
      <c r="S4" s="16"/>
    </row>
    <row r="5" spans="1:19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5"/>
      <c r="M5" s="15"/>
      <c r="N5" s="16"/>
      <c r="O5" s="16"/>
      <c r="P5" s="16"/>
      <c r="Q5" t="s">
        <v>98</v>
      </c>
      <c r="R5" s="16"/>
      <c r="S5" s="16"/>
    </row>
    <row r="6" spans="1:19" customFormat="1" ht="14.4" customHeight="1" x14ac:dyDescent="0.3">
      <c r="A6" s="16"/>
      <c r="B6" s="190" t="s">
        <v>4</v>
      </c>
      <c r="C6" s="191"/>
      <c r="D6" s="53" t="s">
        <v>5</v>
      </c>
      <c r="E6" s="55" t="s">
        <v>6</v>
      </c>
      <c r="F6" s="19"/>
      <c r="G6" s="190" t="s">
        <v>4</v>
      </c>
      <c r="H6" s="191"/>
      <c r="I6" s="53" t="s">
        <v>5</v>
      </c>
      <c r="J6" s="55" t="s">
        <v>6</v>
      </c>
      <c r="K6" s="77"/>
      <c r="L6" s="190" t="s">
        <v>4</v>
      </c>
      <c r="M6" s="191"/>
      <c r="N6" s="53" t="s">
        <v>5</v>
      </c>
      <c r="O6" s="55" t="s">
        <v>6</v>
      </c>
      <c r="P6" s="16"/>
    </row>
    <row r="7" spans="1:19" customFormat="1" x14ac:dyDescent="0.3">
      <c r="A7" s="16"/>
      <c r="B7" s="76"/>
      <c r="C7" s="76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16"/>
      <c r="R7" t="s">
        <v>101</v>
      </c>
      <c r="S7">
        <f>SUMIF(Q$7:Q$12,"=P",D$7:D$12)</f>
        <v>100</v>
      </c>
    </row>
    <row r="8" spans="1:19" customFormat="1" ht="15.6" customHeight="1" x14ac:dyDescent="0.3">
      <c r="A8" s="21"/>
      <c r="B8" s="187" t="s">
        <v>29</v>
      </c>
      <c r="C8" s="188"/>
      <c r="D8" s="188"/>
      <c r="E8" s="189"/>
      <c r="F8" s="29"/>
      <c r="G8" s="187" t="s">
        <v>52</v>
      </c>
      <c r="H8" s="188"/>
      <c r="I8" s="188"/>
      <c r="J8" s="189"/>
      <c r="K8" s="27"/>
      <c r="L8" s="187" t="s">
        <v>134</v>
      </c>
      <c r="M8" s="188"/>
      <c r="N8" s="188"/>
      <c r="O8" s="189"/>
      <c r="P8" s="21"/>
      <c r="R8" t="s">
        <v>99</v>
      </c>
      <c r="S8">
        <f>SUMIF(Q$7:Q$12,"=T",D$7:D$12)</f>
        <v>0</v>
      </c>
    </row>
    <row r="9" spans="1:19" customFormat="1" ht="28.2" customHeight="1" x14ac:dyDescent="0.3">
      <c r="A9" s="16"/>
      <c r="B9" s="225">
        <v>0.41666666666666669</v>
      </c>
      <c r="C9" s="225">
        <v>0.5</v>
      </c>
      <c r="D9" s="227">
        <v>100</v>
      </c>
      <c r="E9" s="252" t="s">
        <v>140</v>
      </c>
      <c r="F9" s="27"/>
      <c r="G9" s="82">
        <v>0.41666666666666669</v>
      </c>
      <c r="H9" s="82">
        <v>0.5</v>
      </c>
      <c r="I9" s="56">
        <v>45</v>
      </c>
      <c r="J9" s="143" t="s">
        <v>141</v>
      </c>
      <c r="K9" s="27"/>
      <c r="L9" s="82">
        <v>0.41666666666666669</v>
      </c>
      <c r="M9" s="82">
        <v>0.5</v>
      </c>
      <c r="N9" s="56">
        <v>55</v>
      </c>
      <c r="O9" s="143" t="s">
        <v>62</v>
      </c>
      <c r="P9" s="16"/>
      <c r="Q9" t="s">
        <v>101</v>
      </c>
      <c r="R9" s="16" t="s">
        <v>100</v>
      </c>
      <c r="S9">
        <f>SUMIF(Q$7:Q$12,"=A",D$7:D$12)</f>
        <v>10</v>
      </c>
    </row>
    <row r="10" spans="1:19" customFormat="1" ht="28.2" customHeight="1" x14ac:dyDescent="0.3">
      <c r="A10" s="16"/>
      <c r="B10" s="226"/>
      <c r="C10" s="226"/>
      <c r="D10" s="228"/>
      <c r="E10" s="253"/>
      <c r="F10" s="27"/>
      <c r="G10" s="57">
        <f>G9+TIME(0,$I9,0)</f>
        <v>0.44791666666666669</v>
      </c>
      <c r="H10" s="57">
        <f>H9+TIME(0,$I9,0)</f>
        <v>0.53125</v>
      </c>
      <c r="I10" s="56">
        <v>55</v>
      </c>
      <c r="J10" s="143" t="s">
        <v>62</v>
      </c>
      <c r="K10" s="27"/>
      <c r="L10" s="57">
        <f>L9+TIME(0,$N9,0)</f>
        <v>0.4548611111111111</v>
      </c>
      <c r="M10" s="57">
        <f>M9+TIME(0,$N9,0)</f>
        <v>0.53819444444444442</v>
      </c>
      <c r="N10" s="56">
        <v>45</v>
      </c>
      <c r="O10" s="143" t="s">
        <v>141</v>
      </c>
      <c r="P10" s="16"/>
      <c r="Q10" t="s">
        <v>101</v>
      </c>
    </row>
    <row r="11" spans="1:19" customFormat="1" x14ac:dyDescent="0.3">
      <c r="A11" s="16"/>
      <c r="B11" s="76"/>
      <c r="C11" s="76"/>
      <c r="D11" s="27"/>
      <c r="E11" s="27"/>
      <c r="F11" s="27"/>
      <c r="G11" s="76"/>
      <c r="H11" s="76"/>
      <c r="I11" s="27"/>
      <c r="J11" s="27"/>
      <c r="K11" s="27"/>
      <c r="L11" s="76"/>
      <c r="M11" s="76"/>
      <c r="N11" s="27"/>
      <c r="O11" s="27"/>
      <c r="P11" s="16"/>
    </row>
    <row r="12" spans="1:19" customFormat="1" x14ac:dyDescent="0.3">
      <c r="A12" s="17"/>
      <c r="B12" s="57">
        <f>B9+TIME(0,D9,0)</f>
        <v>0.48611111111111116</v>
      </c>
      <c r="C12" s="57">
        <f>C9+TIME(0,D9,0)</f>
        <v>0.56944444444444442</v>
      </c>
      <c r="D12" s="56">
        <v>10</v>
      </c>
      <c r="E12" s="256" t="s">
        <v>84</v>
      </c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17"/>
      <c r="Q12" t="s">
        <v>100</v>
      </c>
    </row>
    <row r="13" spans="1:19" customFormat="1" hidden="1" x14ac:dyDescent="0.3">
      <c r="B13" s="10"/>
      <c r="C13" s="68" t="s">
        <v>14</v>
      </c>
      <c r="D13" s="10">
        <f>SUM(D7:D12)</f>
        <v>110</v>
      </c>
      <c r="E13" s="16"/>
      <c r="F13" s="16"/>
      <c r="G13" s="15"/>
      <c r="H13" s="15"/>
      <c r="I13" s="10" t="e">
        <f>SUM(I9:I10)+#REF!+#REF!+D12</f>
        <v>#REF!</v>
      </c>
      <c r="J13" s="16"/>
      <c r="K13" s="16"/>
      <c r="L13" s="15"/>
      <c r="M13" s="15"/>
      <c r="N13" s="10" t="e">
        <f>SUM(N9:N10)+#REF!+#REF!+I12</f>
        <v>#REF!</v>
      </c>
      <c r="O13" s="16"/>
      <c r="P13" s="16"/>
    </row>
    <row r="14" spans="1:19" customFormat="1" x14ac:dyDescent="0.3">
      <c r="B14" s="10"/>
      <c r="C14" s="68"/>
      <c r="D14" s="10"/>
      <c r="E14" s="16"/>
      <c r="F14" s="16"/>
      <c r="G14" s="15"/>
      <c r="H14" s="15"/>
      <c r="I14" s="10"/>
      <c r="J14" s="16"/>
      <c r="K14" s="16"/>
      <c r="L14" s="15"/>
      <c r="M14" s="15"/>
      <c r="N14" s="10"/>
      <c r="O14" s="16"/>
      <c r="P14" s="16"/>
    </row>
    <row r="15" spans="1:19" customFormat="1" x14ac:dyDescent="0.3">
      <c r="B15" s="10"/>
      <c r="C15" s="68"/>
      <c r="D15" s="169" t="s">
        <v>88</v>
      </c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"/>
      <c r="Q15" s="16"/>
      <c r="R15" s="16"/>
      <c r="S15" s="16"/>
    </row>
    <row r="16" spans="1:19" customFormat="1" x14ac:dyDescent="0.3">
      <c r="A16" s="16"/>
      <c r="B16" s="15"/>
      <c r="C16" s="15"/>
      <c r="D16" s="16"/>
      <c r="E16" s="16"/>
      <c r="F16" s="16"/>
      <c r="G16" s="15"/>
      <c r="H16" s="15"/>
      <c r="I16" s="16"/>
      <c r="J16" s="16"/>
      <c r="K16" s="16"/>
      <c r="L16" s="15"/>
      <c r="M16" s="15"/>
      <c r="N16" s="16"/>
      <c r="O16" s="16"/>
      <c r="P16" s="16"/>
      <c r="Q16" s="16"/>
      <c r="R16" s="16"/>
      <c r="S16" s="16"/>
    </row>
    <row r="17" spans="1:19" customFormat="1" x14ac:dyDescent="0.3">
      <c r="B17" s="10"/>
      <c r="C17" s="10"/>
      <c r="E17" t="s">
        <v>25</v>
      </c>
      <c r="G17" s="10"/>
      <c r="H17" s="10"/>
      <c r="L17" s="10"/>
      <c r="M17" s="10"/>
    </row>
    <row r="18" spans="1:19" customFormat="1" x14ac:dyDescent="0.3">
      <c r="B18" s="10"/>
      <c r="C18" s="10"/>
      <c r="E18" t="s">
        <v>26</v>
      </c>
      <c r="G18" s="10"/>
      <c r="H18" s="10"/>
      <c r="L18" s="10"/>
      <c r="M18" s="10"/>
    </row>
    <row r="19" spans="1:19" customFormat="1" x14ac:dyDescent="0.3">
      <c r="B19" s="10"/>
      <c r="C19" s="10"/>
      <c r="E19" s="51" t="s">
        <v>36</v>
      </c>
      <c r="G19" s="10"/>
      <c r="H19" s="10"/>
      <c r="L19" s="10"/>
      <c r="M19" s="10"/>
    </row>
    <row r="20" spans="1:19" customFormat="1" x14ac:dyDescent="0.3">
      <c r="A20" s="16"/>
      <c r="B20" s="15"/>
      <c r="C20" s="15"/>
      <c r="D20" s="16"/>
      <c r="E20" s="16"/>
      <c r="F20" s="16"/>
      <c r="G20" s="15"/>
      <c r="H20" s="15"/>
      <c r="I20" s="16"/>
      <c r="J20" s="16"/>
      <c r="K20" s="16"/>
      <c r="L20" s="15"/>
      <c r="M20" s="15"/>
      <c r="N20" s="16"/>
      <c r="O20" s="16"/>
      <c r="P20" s="16"/>
      <c r="Q20" s="16"/>
      <c r="R20" s="16"/>
      <c r="S20" s="16"/>
    </row>
    <row r="21" spans="1:19" customFormat="1" x14ac:dyDescent="0.3">
      <c r="B21" s="10"/>
      <c r="C21" s="10"/>
    </row>
    <row r="22" spans="1:19" customFormat="1" x14ac:dyDescent="0.3">
      <c r="B22" s="10"/>
      <c r="C22" s="10"/>
    </row>
    <row r="23" spans="1:19" customFormat="1" x14ac:dyDescent="0.3">
      <c r="B23" s="10"/>
      <c r="C23" s="10"/>
    </row>
    <row r="24" spans="1:19" customFormat="1" x14ac:dyDescent="0.3">
      <c r="B24" s="10"/>
      <c r="C24" s="10"/>
    </row>
    <row r="25" spans="1:19" customFormat="1" x14ac:dyDescent="0.3">
      <c r="B25" s="10"/>
      <c r="C25" s="10"/>
    </row>
    <row r="26" spans="1:19" customFormat="1" x14ac:dyDescent="0.3">
      <c r="B26" s="10"/>
      <c r="C26" s="10"/>
    </row>
    <row r="27" spans="1:19" customFormat="1" x14ac:dyDescent="0.3">
      <c r="B27" s="10"/>
      <c r="C27" s="10"/>
    </row>
    <row r="28" spans="1:19" customFormat="1" x14ac:dyDescent="0.3">
      <c r="B28" s="10"/>
      <c r="C28" s="10"/>
    </row>
    <row r="29" spans="1:19" customFormat="1" x14ac:dyDescent="0.3">
      <c r="B29" s="10"/>
      <c r="C29" s="10"/>
    </row>
    <row r="32" spans="1:19" ht="14.4" customHeight="1" x14ac:dyDescent="0.3">
      <c r="B32" s="167">
        <v>3</v>
      </c>
      <c r="C32" s="167"/>
      <c r="D32" s="2" t="s">
        <v>86</v>
      </c>
      <c r="E32" s="2"/>
      <c r="F32" s="2"/>
      <c r="G32" s="2"/>
      <c r="H32" s="2"/>
      <c r="I32" s="17"/>
      <c r="L32" s="2"/>
      <c r="M32" s="2"/>
      <c r="N32" s="17"/>
    </row>
    <row r="33" spans="1:19" ht="14.4" customHeight="1" x14ac:dyDescent="0.3">
      <c r="B33" s="167"/>
      <c r="C33" s="167"/>
      <c r="D33" s="8" t="s">
        <v>87</v>
      </c>
      <c r="E33" s="8"/>
      <c r="F33" s="8"/>
      <c r="G33" s="8"/>
      <c r="H33" s="8"/>
      <c r="I33" s="17"/>
      <c r="L33" s="8"/>
      <c r="M33" s="8"/>
      <c r="N33" s="17"/>
    </row>
    <row r="34" spans="1:19" ht="14.4" customHeight="1" x14ac:dyDescent="0.3">
      <c r="B34" s="167"/>
      <c r="C34" s="167"/>
      <c r="D34" s="24" t="s">
        <v>2</v>
      </c>
      <c r="E34" s="24"/>
      <c r="F34" s="24"/>
      <c r="G34" s="24"/>
      <c r="H34" s="24"/>
      <c r="L34" s="24"/>
      <c r="M34" s="24"/>
    </row>
    <row r="35" spans="1:19" x14ac:dyDescent="0.3">
      <c r="A35" s="16" t="s">
        <v>112</v>
      </c>
    </row>
    <row r="36" spans="1:19" x14ac:dyDescent="0.3">
      <c r="A36" s="16" t="s">
        <v>114</v>
      </c>
      <c r="E36" s="10" t="s">
        <v>3</v>
      </c>
      <c r="Q36" t="s">
        <v>98</v>
      </c>
      <c r="R36"/>
      <c r="S36"/>
    </row>
    <row r="37" spans="1:19" ht="14.4" customHeight="1" x14ac:dyDescent="0.3">
      <c r="B37" s="190" t="s">
        <v>4</v>
      </c>
      <c r="C37" s="191"/>
      <c r="D37" s="53" t="s">
        <v>5</v>
      </c>
      <c r="E37" s="89" t="s">
        <v>6</v>
      </c>
      <c r="F37" s="19"/>
      <c r="G37" s="190" t="s">
        <v>4</v>
      </c>
      <c r="H37" s="191"/>
      <c r="I37" s="13" t="s">
        <v>5</v>
      </c>
      <c r="J37" s="89" t="s">
        <v>6</v>
      </c>
      <c r="K37" s="77"/>
      <c r="L37" s="190" t="s">
        <v>4</v>
      </c>
      <c r="M37" s="191"/>
      <c r="N37" s="13" t="s">
        <v>5</v>
      </c>
      <c r="O37" s="89" t="s">
        <v>6</v>
      </c>
      <c r="Q37"/>
      <c r="R37"/>
      <c r="S37"/>
    </row>
    <row r="38" spans="1:19" x14ac:dyDescent="0.3">
      <c r="B38" s="59">
        <v>0.41666666666666669</v>
      </c>
      <c r="C38" s="59">
        <v>0.5</v>
      </c>
      <c r="D38" s="56">
        <v>5</v>
      </c>
      <c r="E38" s="201" t="s">
        <v>27</v>
      </c>
      <c r="F38" s="202"/>
      <c r="G38" s="202"/>
      <c r="H38" s="202"/>
      <c r="I38" s="202"/>
      <c r="J38" s="202"/>
      <c r="K38" s="27"/>
      <c r="L38" s="27"/>
      <c r="M38" s="27"/>
      <c r="N38" s="27"/>
      <c r="O38" s="27"/>
      <c r="Q38" t="s">
        <v>100</v>
      </c>
      <c r="R38"/>
      <c r="S38"/>
    </row>
    <row r="39" spans="1:19" ht="23.4" customHeight="1" x14ac:dyDescent="0.3">
      <c r="B39" s="57">
        <f>B38+TIME(0,D38,0)</f>
        <v>0.4201388888888889</v>
      </c>
      <c r="C39" s="57">
        <f>C38+TIME(0,D38,0)</f>
        <v>0.50347222222222221</v>
      </c>
      <c r="D39" s="56">
        <v>10</v>
      </c>
      <c r="E39" s="204" t="s">
        <v>79</v>
      </c>
      <c r="F39" s="205"/>
      <c r="G39" s="205"/>
      <c r="H39" s="205"/>
      <c r="I39" s="205"/>
      <c r="J39" s="205"/>
      <c r="K39" s="154"/>
      <c r="L39" s="154"/>
      <c r="M39" s="154"/>
      <c r="N39" s="154"/>
      <c r="O39" s="154"/>
      <c r="Q39" t="s">
        <v>99</v>
      </c>
      <c r="R39"/>
      <c r="S39"/>
    </row>
    <row r="40" spans="1:19" ht="23.4" customHeight="1" x14ac:dyDescent="0.3">
      <c r="B40" s="76"/>
      <c r="C40" s="76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Q40"/>
      <c r="R40"/>
      <c r="S40"/>
    </row>
    <row r="41" spans="1:19" customFormat="1" ht="14.4" customHeight="1" x14ac:dyDescent="0.3">
      <c r="B41" s="79"/>
      <c r="D41" s="79" t="s">
        <v>47</v>
      </c>
      <c r="E41" s="79"/>
      <c r="F41" s="79"/>
      <c r="G41" s="80"/>
      <c r="H41" s="80"/>
      <c r="I41" t="s">
        <v>9</v>
      </c>
      <c r="L41" s="80"/>
      <c r="M41" s="80"/>
      <c r="N41" t="s">
        <v>9</v>
      </c>
    </row>
    <row r="42" spans="1:19" s="21" customFormat="1" ht="15.75" customHeight="1" x14ac:dyDescent="0.3">
      <c r="B42" s="183" t="s">
        <v>29</v>
      </c>
      <c r="C42" s="184"/>
      <c r="D42" s="184"/>
      <c r="E42" s="185"/>
      <c r="F42" s="29"/>
      <c r="G42" s="183" t="s">
        <v>52</v>
      </c>
      <c r="H42" s="184"/>
      <c r="I42" s="184"/>
      <c r="J42" s="185"/>
      <c r="K42" s="29"/>
      <c r="L42" s="183" t="s">
        <v>52</v>
      </c>
      <c r="M42" s="184"/>
      <c r="N42" s="184"/>
      <c r="O42" s="185"/>
      <c r="Q42"/>
      <c r="R42" t="s">
        <v>101</v>
      </c>
      <c r="S42">
        <f>SUMIF(Q$38:Q$50,"=p",D$38:D$50)</f>
        <v>45</v>
      </c>
    </row>
    <row r="43" spans="1:19" x14ac:dyDescent="0.3">
      <c r="B43" s="57">
        <f>B39+TIME(0,$D39,0)</f>
        <v>0.42708333333333331</v>
      </c>
      <c r="C43" s="57">
        <f>C39+TIME(0,$D39,0)</f>
        <v>0.51041666666666663</v>
      </c>
      <c r="D43" s="56">
        <v>45</v>
      </c>
      <c r="E43" s="91" t="s">
        <v>31</v>
      </c>
      <c r="F43" s="28"/>
      <c r="G43" s="57">
        <f>$B39+TIME(0,$D39,0)</f>
        <v>0.42708333333333331</v>
      </c>
      <c r="H43" s="57">
        <f>$C39+TIME(0,$D39,0)</f>
        <v>0.51041666666666663</v>
      </c>
      <c r="I43" s="56">
        <v>30</v>
      </c>
      <c r="J43" s="31" t="s">
        <v>89</v>
      </c>
      <c r="K43" s="27"/>
      <c r="L43" s="57">
        <f>$B39+TIME(0,$D39,0)</f>
        <v>0.42708333333333331</v>
      </c>
      <c r="M43" s="57">
        <f>$C39+TIME(0,$D39,0)</f>
        <v>0.51041666666666663</v>
      </c>
      <c r="N43" s="56">
        <v>30</v>
      </c>
      <c r="O43" s="31" t="s">
        <v>89</v>
      </c>
      <c r="Q43" t="s">
        <v>99</v>
      </c>
      <c r="R43" t="s">
        <v>99</v>
      </c>
      <c r="S43">
        <f>SUMIF(Q$38:Q$50,"=T",D$38:D$50)</f>
        <v>55</v>
      </c>
    </row>
    <row r="44" spans="1:19" ht="28.8" x14ac:dyDescent="0.3">
      <c r="B44" s="57">
        <f>B43+TIME(0,D43,0)</f>
        <v>0.45833333333333331</v>
      </c>
      <c r="C44" s="57">
        <f>C43+TIME(0,D43,0)</f>
        <v>0.54166666666666663</v>
      </c>
      <c r="D44" s="56">
        <v>45</v>
      </c>
      <c r="E44" s="31" t="s">
        <v>34</v>
      </c>
      <c r="F44" s="28"/>
      <c r="G44" s="57">
        <f>G43+TIME(0,$I43,0)</f>
        <v>0.44791666666666663</v>
      </c>
      <c r="H44" s="57">
        <f>H43+TIME(0,$I43,0)</f>
        <v>0.53125</v>
      </c>
      <c r="I44" s="56">
        <v>45</v>
      </c>
      <c r="J44" s="31" t="s">
        <v>34</v>
      </c>
      <c r="K44" s="27"/>
      <c r="L44" s="57">
        <f>L43+TIME(0,$I43,0)</f>
        <v>0.44791666666666663</v>
      </c>
      <c r="M44" s="57">
        <f>M43+TIME(0,$I43,0)</f>
        <v>0.53125</v>
      </c>
      <c r="N44" s="56">
        <v>45</v>
      </c>
      <c r="O44" s="31" t="s">
        <v>34</v>
      </c>
      <c r="Q44" t="s">
        <v>101</v>
      </c>
      <c r="R44" t="s">
        <v>100</v>
      </c>
      <c r="S44">
        <f>SUMIF(Q$38:Q$48,"=A",D$38:D$49)</f>
        <v>10</v>
      </c>
    </row>
    <row r="45" spans="1:19" ht="28.8" x14ac:dyDescent="0.3">
      <c r="B45" s="33"/>
      <c r="C45" s="33"/>
      <c r="D45" s="34"/>
      <c r="E45" s="35"/>
      <c r="F45" s="28"/>
      <c r="G45" s="57">
        <f>G44+TIME(0,$I44,0)</f>
        <v>0.47916666666666663</v>
      </c>
      <c r="H45" s="57">
        <f>H44+TIME(0,$I44,0)</f>
        <v>0.5625</v>
      </c>
      <c r="I45" s="56">
        <v>15</v>
      </c>
      <c r="J45" s="31" t="s">
        <v>61</v>
      </c>
      <c r="K45" s="27"/>
      <c r="L45" s="57">
        <f>L44+TIME(0,$I44,0)</f>
        <v>0.47916666666666663</v>
      </c>
      <c r="M45" s="57">
        <f>M44+TIME(0,$I44,0)</f>
        <v>0.5625</v>
      </c>
      <c r="N45" s="56">
        <v>15</v>
      </c>
      <c r="O45" s="31" t="s">
        <v>61</v>
      </c>
      <c r="Q45"/>
      <c r="R45"/>
      <c r="S45"/>
    </row>
    <row r="46" spans="1:19" x14ac:dyDescent="0.3">
      <c r="B46" s="76"/>
      <c r="C46" s="76"/>
      <c r="D46" s="27"/>
      <c r="E46" s="28"/>
      <c r="F46" s="28"/>
      <c r="G46" s="76"/>
      <c r="H46" s="76"/>
      <c r="I46" s="27"/>
      <c r="J46" s="27"/>
      <c r="K46" s="27"/>
      <c r="L46" s="76"/>
      <c r="M46" s="76"/>
      <c r="N46" s="27"/>
      <c r="O46" s="27"/>
      <c r="Q46"/>
      <c r="R46"/>
      <c r="S46"/>
    </row>
    <row r="47" spans="1:19" s="17" customFormat="1" x14ac:dyDescent="0.3">
      <c r="B47" s="81"/>
      <c r="C47" s="81"/>
      <c r="D47" s="28"/>
      <c r="E47" s="197" t="s">
        <v>11</v>
      </c>
      <c r="F47" s="197"/>
      <c r="G47" s="197"/>
      <c r="H47" s="197"/>
      <c r="I47" s="197"/>
      <c r="J47" s="197"/>
      <c r="K47" s="27"/>
      <c r="L47" s="27"/>
      <c r="M47" s="27"/>
      <c r="N47" s="27"/>
      <c r="O47" s="27"/>
      <c r="Q47"/>
      <c r="R47"/>
      <c r="S47"/>
    </row>
    <row r="48" spans="1:19" s="17" customFormat="1" ht="14.4" customHeight="1" x14ac:dyDescent="0.3">
      <c r="B48" s="94">
        <f>B44+TIME(0,D44,0)</f>
        <v>0.48958333333333331</v>
      </c>
      <c r="C48" s="94">
        <f>C44+TIME(0,D44,0)</f>
        <v>0.57291666666666663</v>
      </c>
      <c r="D48" s="56">
        <v>5</v>
      </c>
      <c r="E48" s="194" t="s">
        <v>84</v>
      </c>
      <c r="F48" s="195"/>
      <c r="G48" s="195"/>
      <c r="H48" s="195"/>
      <c r="I48" s="195"/>
      <c r="J48" s="195"/>
      <c r="K48" s="10"/>
      <c r="L48" s="10"/>
      <c r="M48" s="10"/>
      <c r="N48" s="10"/>
      <c r="O48" s="10"/>
      <c r="Q48" t="s">
        <v>100</v>
      </c>
      <c r="R48"/>
      <c r="S48"/>
    </row>
    <row r="49" spans="1:19" ht="14.4" hidden="1" customHeight="1" x14ac:dyDescent="0.3">
      <c r="A49"/>
      <c r="B49" s="10"/>
      <c r="C49" s="68" t="s">
        <v>14</v>
      </c>
      <c r="D49" s="10">
        <f>SUM(D38:D48)</f>
        <v>110</v>
      </c>
      <c r="I49" s="10">
        <f>SUM(I43:I45)+$D38+$D39+D48</f>
        <v>110</v>
      </c>
      <c r="N49" s="10">
        <f>SUM(N43:N45)+$D38+$D39+I48</f>
        <v>105</v>
      </c>
      <c r="Q49" t="s">
        <v>100</v>
      </c>
      <c r="R49"/>
      <c r="S49"/>
    </row>
    <row r="50" spans="1:19" x14ac:dyDescent="0.3">
      <c r="A50"/>
      <c r="B50" s="10"/>
      <c r="C50" s="68"/>
      <c r="D50" s="10"/>
      <c r="I50" s="10"/>
      <c r="N50" s="10"/>
      <c r="Q50"/>
      <c r="R50"/>
      <c r="S50"/>
    </row>
    <row r="51" spans="1:19" x14ac:dyDescent="0.3">
      <c r="A51"/>
      <c r="B51" s="10"/>
      <c r="C51" s="68"/>
      <c r="D51" s="169" t="s">
        <v>88</v>
      </c>
      <c r="E51" s="169"/>
      <c r="F51" s="169"/>
      <c r="G51" s="169"/>
      <c r="H51" s="169"/>
      <c r="I51" s="169"/>
      <c r="J51" s="169"/>
      <c r="K51" s="10"/>
      <c r="L51" s="10"/>
      <c r="M51" s="10"/>
      <c r="N51" s="10"/>
      <c r="O51" s="10"/>
    </row>
    <row r="53" spans="1:19" customFormat="1" x14ac:dyDescent="0.3">
      <c r="B53" s="10"/>
      <c r="C53" s="10"/>
      <c r="E53" t="s">
        <v>25</v>
      </c>
      <c r="G53" s="10"/>
      <c r="H53" s="10"/>
      <c r="L53" s="10"/>
      <c r="M53" s="10"/>
    </row>
    <row r="54" spans="1:19" customFormat="1" x14ac:dyDescent="0.3">
      <c r="B54" s="10"/>
      <c r="C54" s="10"/>
      <c r="E54" t="s">
        <v>26</v>
      </c>
      <c r="G54" s="10"/>
      <c r="H54" s="10"/>
      <c r="L54" s="10"/>
      <c r="M54" s="10"/>
    </row>
    <row r="55" spans="1:19" customFormat="1" x14ac:dyDescent="0.3">
      <c r="B55" s="10"/>
      <c r="C55" s="10"/>
      <c r="E55" s="51" t="s">
        <v>36</v>
      </c>
      <c r="G55" s="10"/>
      <c r="H55" s="10"/>
      <c r="L55" s="10"/>
      <c r="M55" s="10"/>
    </row>
    <row r="58" spans="1:19" x14ac:dyDescent="0.3">
      <c r="A58" t="s">
        <v>73</v>
      </c>
    </row>
    <row r="61" spans="1:19" ht="14.4" customHeight="1" x14ac:dyDescent="0.3">
      <c r="B61" s="167">
        <v>3</v>
      </c>
      <c r="C61" s="167"/>
      <c r="D61" s="2" t="s">
        <v>0</v>
      </c>
      <c r="E61" s="2"/>
      <c r="F61" s="2"/>
      <c r="G61" s="2"/>
      <c r="H61" s="18"/>
      <c r="I61" s="17"/>
      <c r="L61" s="2"/>
      <c r="M61" s="18"/>
      <c r="N61" s="17"/>
    </row>
    <row r="62" spans="1:19" ht="14.4" customHeight="1" x14ac:dyDescent="0.3">
      <c r="B62" s="167"/>
      <c r="C62" s="167"/>
      <c r="D62" s="8" t="s">
        <v>1</v>
      </c>
      <c r="E62" s="8"/>
      <c r="F62" s="8"/>
      <c r="G62" s="8"/>
      <c r="H62" s="18"/>
      <c r="I62" s="17"/>
      <c r="L62" s="8"/>
      <c r="M62" s="18"/>
      <c r="N62" s="17"/>
    </row>
    <row r="63" spans="1:19" ht="14.4" customHeight="1" x14ac:dyDescent="0.3">
      <c r="B63" s="167"/>
      <c r="C63" s="167"/>
      <c r="D63" s="24" t="s">
        <v>2</v>
      </c>
      <c r="E63" s="24"/>
      <c r="F63" s="24"/>
      <c r="G63" s="24"/>
      <c r="L63" s="24"/>
    </row>
    <row r="65" spans="1:15" x14ac:dyDescent="0.3">
      <c r="E65" s="10" t="s">
        <v>3</v>
      </c>
    </row>
    <row r="66" spans="1:15" ht="14.4" customHeight="1" x14ac:dyDescent="0.3">
      <c r="B66" s="199" t="s">
        <v>4</v>
      </c>
      <c r="C66" s="199"/>
      <c r="D66" s="53" t="s">
        <v>5</v>
      </c>
      <c r="E66" s="89" t="s">
        <v>6</v>
      </c>
      <c r="F66" s="19"/>
      <c r="G66" s="192" t="s">
        <v>4</v>
      </c>
      <c r="H66" s="193"/>
      <c r="I66" s="13" t="s">
        <v>5</v>
      </c>
      <c r="J66" s="89" t="s">
        <v>6</v>
      </c>
      <c r="K66" s="77"/>
      <c r="L66" s="192" t="s">
        <v>4</v>
      </c>
      <c r="M66" s="193"/>
      <c r="N66" s="13" t="s">
        <v>5</v>
      </c>
      <c r="O66" s="89" t="s">
        <v>6</v>
      </c>
    </row>
    <row r="67" spans="1:15" x14ac:dyDescent="0.3">
      <c r="B67" s="9">
        <v>0.4236111111111111</v>
      </c>
      <c r="C67" s="9">
        <v>0.51388888888888895</v>
      </c>
      <c r="D67" s="56">
        <v>5</v>
      </c>
      <c r="E67" s="198" t="s">
        <v>27</v>
      </c>
      <c r="F67" s="198"/>
      <c r="G67" s="198"/>
      <c r="H67" s="198"/>
      <c r="I67" s="198"/>
      <c r="J67" s="198"/>
      <c r="K67" s="27"/>
      <c r="L67" s="27"/>
      <c r="M67" s="27"/>
      <c r="N67" s="27"/>
      <c r="O67" s="27"/>
    </row>
    <row r="68" spans="1:15" x14ac:dyDescent="0.3">
      <c r="B68" s="57">
        <v>0.42708333333333331</v>
      </c>
      <c r="C68" s="57">
        <v>0.51736111111111105</v>
      </c>
      <c r="D68" s="56">
        <v>15</v>
      </c>
      <c r="E68" s="198" t="s">
        <v>28</v>
      </c>
      <c r="F68" s="198"/>
      <c r="G68" s="198"/>
      <c r="H68" s="198"/>
      <c r="I68" s="198"/>
      <c r="J68" s="198"/>
      <c r="K68" s="27"/>
      <c r="L68" s="27"/>
      <c r="M68" s="27"/>
      <c r="N68" s="27"/>
      <c r="O68" s="27"/>
    </row>
    <row r="69" spans="1:15" x14ac:dyDescent="0.3">
      <c r="B69" s="76"/>
      <c r="C69" s="76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</row>
    <row r="70" spans="1:15" x14ac:dyDescent="0.3">
      <c r="A70"/>
      <c r="B70" s="79"/>
      <c r="C70"/>
      <c r="D70" s="79" t="s">
        <v>47</v>
      </c>
      <c r="E70" s="79"/>
      <c r="F70" s="79"/>
      <c r="G70" s="80"/>
      <c r="H70" s="80"/>
      <c r="I70" t="s">
        <v>9</v>
      </c>
      <c r="J70"/>
      <c r="K70"/>
      <c r="L70" s="80"/>
      <c r="M70" s="80"/>
      <c r="N70" t="s">
        <v>9</v>
      </c>
      <c r="O70"/>
    </row>
    <row r="71" spans="1:15" ht="15.6" customHeight="1" x14ac:dyDescent="0.3">
      <c r="A71" s="21"/>
      <c r="B71" s="183" t="s">
        <v>29</v>
      </c>
      <c r="C71" s="184"/>
      <c r="D71" s="184"/>
      <c r="E71" s="185"/>
      <c r="F71" s="29"/>
      <c r="G71" s="183" t="s">
        <v>52</v>
      </c>
      <c r="H71" s="184"/>
      <c r="I71" s="184"/>
      <c r="J71" s="185"/>
      <c r="K71" s="29"/>
      <c r="L71" s="183" t="s">
        <v>52</v>
      </c>
      <c r="M71" s="184"/>
      <c r="N71" s="184"/>
      <c r="O71" s="185"/>
    </row>
    <row r="72" spans="1:15" x14ac:dyDescent="0.3">
      <c r="B72" s="57">
        <v>0.4375</v>
      </c>
      <c r="C72" s="57">
        <v>0.52777777777777779</v>
      </c>
      <c r="D72" s="56">
        <v>45</v>
      </c>
      <c r="E72" s="91" t="s">
        <v>31</v>
      </c>
      <c r="F72" s="28"/>
      <c r="G72" s="57">
        <v>0.4375</v>
      </c>
      <c r="H72" s="57">
        <v>0.52777777777777779</v>
      </c>
      <c r="I72" s="56">
        <v>30</v>
      </c>
      <c r="J72" s="31" t="s">
        <v>32</v>
      </c>
      <c r="K72" s="27"/>
      <c r="L72" s="57">
        <v>0.4375</v>
      </c>
      <c r="M72" s="57">
        <v>0.52777777777777779</v>
      </c>
      <c r="N72" s="56">
        <v>30</v>
      </c>
      <c r="O72" s="31" t="s">
        <v>32</v>
      </c>
    </row>
    <row r="73" spans="1:15" ht="28.8" x14ac:dyDescent="0.3">
      <c r="B73" s="57">
        <v>0.46875</v>
      </c>
      <c r="C73" s="57">
        <v>5.9027777777777783E-2</v>
      </c>
      <c r="D73" s="56">
        <v>45</v>
      </c>
      <c r="E73" s="31" t="s">
        <v>34</v>
      </c>
      <c r="F73" s="28"/>
      <c r="G73" s="57">
        <v>0.45833333333333331</v>
      </c>
      <c r="H73" s="57">
        <v>4.8611111111111112E-2</v>
      </c>
      <c r="I73" s="56">
        <v>45</v>
      </c>
      <c r="J73" s="31" t="s">
        <v>34</v>
      </c>
      <c r="K73" s="27"/>
      <c r="L73" s="57">
        <v>0.45833333333333331</v>
      </c>
      <c r="M73" s="57">
        <v>4.8611111111111112E-2</v>
      </c>
      <c r="N73" s="56">
        <v>45</v>
      </c>
      <c r="O73" s="31" t="s">
        <v>34</v>
      </c>
    </row>
    <row r="74" spans="1:15" ht="28.8" x14ac:dyDescent="0.3">
      <c r="B74" s="33"/>
      <c r="C74" s="33"/>
      <c r="D74" s="34"/>
      <c r="E74" s="35"/>
      <c r="F74" s="28"/>
      <c r="G74" s="57">
        <v>0.48958333333333331</v>
      </c>
      <c r="H74" s="57">
        <v>7.9861111111111105E-2</v>
      </c>
      <c r="I74" s="56">
        <v>15</v>
      </c>
      <c r="J74" s="31" t="s">
        <v>61</v>
      </c>
      <c r="K74" s="27"/>
      <c r="L74" s="57">
        <v>0.48958333333333331</v>
      </c>
      <c r="M74" s="57">
        <v>7.9861111111111105E-2</v>
      </c>
      <c r="N74" s="56">
        <v>15</v>
      </c>
      <c r="O74" s="31" t="s">
        <v>61</v>
      </c>
    </row>
    <row r="75" spans="1:15" x14ac:dyDescent="0.3">
      <c r="A75"/>
      <c r="B75" s="10"/>
      <c r="C75" s="68" t="s">
        <v>14</v>
      </c>
      <c r="D75" s="10">
        <f>SUM(D67:D74)</f>
        <v>110</v>
      </c>
      <c r="I75" s="10">
        <f>SUM(I72:I74)+$D67+$D68</f>
        <v>110</v>
      </c>
      <c r="N75" s="10">
        <f>SUM(N72:N74)+$D67+$D68</f>
        <v>110</v>
      </c>
    </row>
    <row r="76" spans="1:15" x14ac:dyDescent="0.3">
      <c r="A76"/>
      <c r="B76" s="10"/>
      <c r="C76" s="68"/>
      <c r="D76" s="10"/>
      <c r="I76" s="10"/>
      <c r="N76" s="10"/>
    </row>
    <row r="77" spans="1:15" x14ac:dyDescent="0.3">
      <c r="A77"/>
      <c r="B77" s="10"/>
      <c r="C77" s="68"/>
      <c r="D77" s="169" t="s">
        <v>24</v>
      </c>
      <c r="E77" s="169"/>
      <c r="F77" s="169"/>
      <c r="G77" s="169"/>
      <c r="H77" s="169"/>
      <c r="I77" s="169"/>
      <c r="J77" s="169"/>
      <c r="K77" s="10"/>
      <c r="L77" s="10"/>
      <c r="M77" s="10"/>
      <c r="N77" s="10"/>
      <c r="O77" s="10"/>
    </row>
    <row r="79" spans="1:15" x14ac:dyDescent="0.3">
      <c r="A79"/>
      <c r="B79" s="10"/>
      <c r="C79" s="10"/>
      <c r="D79"/>
      <c r="E79" t="s">
        <v>25</v>
      </c>
      <c r="F79"/>
      <c r="G79" s="10"/>
      <c r="H79" s="10"/>
      <c r="I79"/>
      <c r="J79"/>
      <c r="K79"/>
      <c r="L79" s="10"/>
      <c r="M79" s="10"/>
      <c r="N79"/>
      <c r="O79"/>
    </row>
    <row r="80" spans="1:15" x14ac:dyDescent="0.3">
      <c r="A80"/>
      <c r="B80" s="10"/>
      <c r="C80" s="10"/>
      <c r="D80"/>
      <c r="E80" t="s">
        <v>26</v>
      </c>
      <c r="F80"/>
      <c r="G80" s="10"/>
      <c r="H80" s="10"/>
      <c r="I80"/>
      <c r="J80"/>
      <c r="K80"/>
      <c r="L80" s="10"/>
      <c r="M80" s="10"/>
      <c r="N80"/>
      <c r="O80"/>
    </row>
    <row r="81" spans="1:15" x14ac:dyDescent="0.3">
      <c r="A81"/>
      <c r="B81" s="10"/>
      <c r="C81" s="10"/>
      <c r="D81"/>
      <c r="E81" s="51" t="s">
        <v>36</v>
      </c>
      <c r="F81"/>
      <c r="G81" s="10"/>
      <c r="H81" s="10"/>
      <c r="I81"/>
      <c r="J81"/>
      <c r="K81"/>
      <c r="L81" s="10"/>
      <c r="M81" s="10"/>
      <c r="N81"/>
      <c r="O81"/>
    </row>
  </sheetData>
  <mergeCells count="35">
    <mergeCell ref="D77:J77"/>
    <mergeCell ref="B66:C66"/>
    <mergeCell ref="G66:H66"/>
    <mergeCell ref="L66:M66"/>
    <mergeCell ref="E67:J67"/>
    <mergeCell ref="E68:J68"/>
    <mergeCell ref="B71:E71"/>
    <mergeCell ref="G71:J71"/>
    <mergeCell ref="L71:O71"/>
    <mergeCell ref="E38:J38"/>
    <mergeCell ref="E39:J39"/>
    <mergeCell ref="B42:E42"/>
    <mergeCell ref="G42:J42"/>
    <mergeCell ref="L42:O42"/>
    <mergeCell ref="B9:B10"/>
    <mergeCell ref="C9:C10"/>
    <mergeCell ref="D9:D10"/>
    <mergeCell ref="E9:E10"/>
    <mergeCell ref="L37:M37"/>
    <mergeCell ref="E48:J48"/>
    <mergeCell ref="D51:J51"/>
    <mergeCell ref="B61:C63"/>
    <mergeCell ref="G37:H37"/>
    <mergeCell ref="B2:D4"/>
    <mergeCell ref="B6:C6"/>
    <mergeCell ref="G6:H6"/>
    <mergeCell ref="E12:O12"/>
    <mergeCell ref="D15:O15"/>
    <mergeCell ref="B32:C34"/>
    <mergeCell ref="B37:C37"/>
    <mergeCell ref="E47:J47"/>
    <mergeCell ref="L6:M6"/>
    <mergeCell ref="B8:E8"/>
    <mergeCell ref="G8:J8"/>
    <mergeCell ref="L8:O8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32"/>
  <sheetViews>
    <sheetView zoomScale="130" zoomScaleNormal="130" workbookViewId="0">
      <selection activeCell="H6" sqref="H6"/>
    </sheetView>
  </sheetViews>
  <sheetFormatPr defaultRowHeight="14.4" x14ac:dyDescent="0.3"/>
  <cols>
    <col min="1" max="1" width="38.77734375" bestFit="1" customWidth="1"/>
    <col min="2" max="2" width="5.21875" customWidth="1"/>
    <col min="3" max="12" width="6.21875" customWidth="1"/>
  </cols>
  <sheetData>
    <row r="1" spans="1:14" s="10" customFormat="1" x14ac:dyDescent="0.3">
      <c r="C1" s="10">
        <v>1</v>
      </c>
      <c r="D1" s="10">
        <v>2</v>
      </c>
      <c r="E1" s="10">
        <v>3</v>
      </c>
      <c r="F1" s="10">
        <v>4</v>
      </c>
      <c r="G1" s="10">
        <v>5</v>
      </c>
      <c r="H1" s="10">
        <v>6</v>
      </c>
      <c r="I1" s="10">
        <v>7</v>
      </c>
      <c r="J1" s="10">
        <v>8</v>
      </c>
      <c r="K1" s="10">
        <v>9</v>
      </c>
      <c r="L1" s="10">
        <v>10</v>
      </c>
      <c r="M1" s="10" t="s">
        <v>104</v>
      </c>
      <c r="N1" s="10" t="s">
        <v>105</v>
      </c>
    </row>
    <row r="2" spans="1:14" x14ac:dyDescent="0.3">
      <c r="A2" t="s">
        <v>102</v>
      </c>
      <c r="B2" s="3" t="s">
        <v>106</v>
      </c>
      <c r="C2">
        <f>'DAY 1'!$J8</f>
        <v>40</v>
      </c>
      <c r="D2">
        <f>'DAY 2'!$J8</f>
        <v>80</v>
      </c>
      <c r="E2">
        <f>'DAY 3'!$AH9</f>
        <v>45</v>
      </c>
      <c r="F2">
        <f>'DAY 4'!$X9</f>
        <v>70</v>
      </c>
      <c r="G2">
        <f>'DAY 6'!J11</f>
        <v>60</v>
      </c>
      <c r="H2">
        <f>'DAY 7'!$J9</f>
        <v>95</v>
      </c>
      <c r="I2">
        <f>'DAY 8'!$J10</f>
        <v>80</v>
      </c>
      <c r="J2">
        <f ca="1">'DAY 9'!$N9</f>
        <v>90</v>
      </c>
      <c r="K2">
        <f ca="1">'DAY 9'!$N9</f>
        <v>90</v>
      </c>
      <c r="L2">
        <f ca="1">'DAY 9'!$N9</f>
        <v>90</v>
      </c>
      <c r="M2">
        <f ca="1">SUM(C2:K2)</f>
        <v>650</v>
      </c>
      <c r="N2" s="103">
        <f ca="1">M2/(110*9)</f>
        <v>0.65656565656565657</v>
      </c>
    </row>
    <row r="3" spans="1:14" x14ac:dyDescent="0.3">
      <c r="A3" t="s">
        <v>109</v>
      </c>
      <c r="B3" s="3" t="s">
        <v>107</v>
      </c>
      <c r="C3">
        <f>'DAY 1'!$J9</f>
        <v>25</v>
      </c>
      <c r="D3">
        <f>'DAY 2'!$J9</f>
        <v>0</v>
      </c>
      <c r="E3">
        <f>'DAY 3'!$AH10</f>
        <v>55</v>
      </c>
      <c r="F3">
        <f>'DAY 4'!$X10</f>
        <v>30</v>
      </c>
      <c r="G3">
        <f>'DAY 6'!J12</f>
        <v>0</v>
      </c>
      <c r="H3">
        <f>'DAY 7'!$J10</f>
        <v>10</v>
      </c>
      <c r="I3">
        <f>'DAY 8'!$J11</f>
        <v>10</v>
      </c>
      <c r="J3">
        <f ca="1">'DAY 9'!$N10</f>
        <v>15</v>
      </c>
      <c r="K3">
        <f ca="1">'DAY 9'!$N10</f>
        <v>15</v>
      </c>
      <c r="L3">
        <f ca="1">'DAY 9'!$N10</f>
        <v>15</v>
      </c>
      <c r="M3">
        <f t="shared" ref="M3:M4" ca="1" si="0">SUM(C3:K3)</f>
        <v>160</v>
      </c>
      <c r="N3" s="103">
        <f t="shared" ref="N3:N4" ca="1" si="1">M3/(110*9)</f>
        <v>0.16161616161616163</v>
      </c>
    </row>
    <row r="4" spans="1:14" x14ac:dyDescent="0.3">
      <c r="A4" t="s">
        <v>103</v>
      </c>
      <c r="B4" s="3" t="s">
        <v>108</v>
      </c>
      <c r="C4">
        <f>'DAY 1'!$J10</f>
        <v>45</v>
      </c>
      <c r="D4">
        <f>'DAY 2'!$J10</f>
        <v>30</v>
      </c>
      <c r="E4">
        <f>'DAY 3'!$AH11</f>
        <v>10</v>
      </c>
      <c r="F4">
        <f>'DAY 4'!$X11</f>
        <v>10</v>
      </c>
      <c r="G4">
        <f>'DAY 6'!J13</f>
        <v>50</v>
      </c>
      <c r="H4">
        <f>'DAY 7'!$J11</f>
        <v>5</v>
      </c>
      <c r="I4">
        <f>'DAY 8'!$J12</f>
        <v>10</v>
      </c>
      <c r="J4">
        <f ca="1">'DAY 9'!$N11</f>
        <v>5</v>
      </c>
      <c r="K4">
        <f ca="1">'DAY 9'!$N11</f>
        <v>5</v>
      </c>
      <c r="L4">
        <f ca="1">'DAY 9'!$N11</f>
        <v>5</v>
      </c>
      <c r="M4">
        <f t="shared" ca="1" si="0"/>
        <v>170</v>
      </c>
      <c r="N4" s="103">
        <f t="shared" ca="1" si="1"/>
        <v>0.17171717171717171</v>
      </c>
    </row>
    <row r="7" spans="1:14" x14ac:dyDescent="0.3">
      <c r="C7" t="s">
        <v>111</v>
      </c>
    </row>
    <row r="32" spans="15:15" x14ac:dyDescent="0.3">
      <c r="O32" t="s">
        <v>110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06"/>
  <sheetViews>
    <sheetView showGridLines="0" zoomScale="95" zoomScaleNormal="95" workbookViewId="0">
      <selection activeCell="B6" sqref="B6:C8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8.5546875" bestFit="1" customWidth="1"/>
    <col min="6" max="6" width="3.33203125" customWidth="1"/>
    <col min="7" max="8" width="6.5546875" style="10" customWidth="1"/>
    <col min="9" max="9" width="14.33203125" customWidth="1"/>
    <col min="10" max="10" width="36.6640625" bestFit="1" customWidth="1"/>
    <col min="11" max="11" width="3.33203125" customWidth="1"/>
    <col min="14" max="14" width="14.109375" customWidth="1"/>
    <col min="15" max="15" width="36.6640625" bestFit="1" customWidth="1"/>
  </cols>
  <sheetData>
    <row r="1" spans="1:10" x14ac:dyDescent="0.3">
      <c r="A1" t="s">
        <v>154</v>
      </c>
      <c r="G1"/>
      <c r="H1"/>
    </row>
    <row r="2" spans="1:10" x14ac:dyDescent="0.3">
      <c r="A2" s="70"/>
      <c r="B2" s="167">
        <v>2</v>
      </c>
      <c r="C2" s="167"/>
      <c r="E2" s="134" t="s">
        <v>150</v>
      </c>
      <c r="G2"/>
      <c r="H2"/>
    </row>
    <row r="3" spans="1:10" x14ac:dyDescent="0.3">
      <c r="A3" s="70"/>
      <c r="B3" s="167"/>
      <c r="C3" s="167"/>
      <c r="E3" s="135" t="s">
        <v>132</v>
      </c>
      <c r="G3"/>
      <c r="H3"/>
    </row>
    <row r="4" spans="1:10" x14ac:dyDescent="0.3">
      <c r="A4" s="71"/>
      <c r="B4" s="167"/>
      <c r="C4" s="167"/>
      <c r="D4" s="69"/>
      <c r="E4" s="69"/>
      <c r="G4"/>
      <c r="H4"/>
    </row>
    <row r="5" spans="1:10" x14ac:dyDescent="0.3">
      <c r="E5" s="10"/>
      <c r="G5"/>
      <c r="H5" t="s">
        <v>98</v>
      </c>
    </row>
    <row r="6" spans="1:10" x14ac:dyDescent="0.3">
      <c r="B6" s="168" t="s">
        <v>4</v>
      </c>
      <c r="C6" s="168"/>
      <c r="D6" s="53" t="s">
        <v>5</v>
      </c>
      <c r="E6" s="126" t="s">
        <v>6</v>
      </c>
      <c r="G6"/>
      <c r="H6"/>
    </row>
    <row r="7" spans="1:10" x14ac:dyDescent="0.3">
      <c r="B7" s="59">
        <v>0.41666666666666669</v>
      </c>
      <c r="C7" s="59">
        <v>0.5</v>
      </c>
      <c r="D7" s="58">
        <v>10</v>
      </c>
      <c r="E7" s="137" t="s">
        <v>152</v>
      </c>
      <c r="G7"/>
      <c r="H7" t="s">
        <v>100</v>
      </c>
    </row>
    <row r="8" spans="1:10" x14ac:dyDescent="0.3">
      <c r="A8" s="79"/>
      <c r="B8" s="104">
        <f>B7+TIME(0,D7,0)</f>
        <v>0.4236111111111111</v>
      </c>
      <c r="C8" s="104">
        <f>C7+TIME(0,D7,0)</f>
        <v>0.50694444444444442</v>
      </c>
      <c r="D8" s="111">
        <v>35</v>
      </c>
      <c r="E8" s="139" t="s">
        <v>93</v>
      </c>
      <c r="G8"/>
      <c r="H8" t="s">
        <v>101</v>
      </c>
      <c r="I8" t="s">
        <v>101</v>
      </c>
      <c r="J8">
        <f>SUMIF(H$7:H$16,"=p",D$7:D$16)</f>
        <v>80</v>
      </c>
    </row>
    <row r="9" spans="1:10" ht="25.2" customHeight="1" x14ac:dyDescent="0.3">
      <c r="A9" s="79"/>
      <c r="B9" s="104">
        <f t="shared" ref="B9:B16" si="0">B8+TIME(0,D8,0)</f>
        <v>0.44791666666666669</v>
      </c>
      <c r="C9" s="104">
        <f t="shared" ref="C9:C16" si="1">C8+TIME(0,D8,0)</f>
        <v>0.53125</v>
      </c>
      <c r="D9" s="111">
        <v>15</v>
      </c>
      <c r="E9" s="140" t="s">
        <v>144</v>
      </c>
      <c r="G9"/>
      <c r="H9" t="s">
        <v>101</v>
      </c>
      <c r="I9" t="s">
        <v>99</v>
      </c>
      <c r="J9">
        <f>SUMIF(H$7:H$16,"=t",D$7:D$16)</f>
        <v>0</v>
      </c>
    </row>
    <row r="10" spans="1:10" x14ac:dyDescent="0.3">
      <c r="B10" s="104">
        <f t="shared" si="0"/>
        <v>0.45833333333333337</v>
      </c>
      <c r="C10" s="104">
        <f t="shared" si="1"/>
        <v>0.54166666666666663</v>
      </c>
      <c r="D10" s="107"/>
      <c r="E10" s="141" t="s">
        <v>21</v>
      </c>
      <c r="G10"/>
      <c r="H10" t="s">
        <v>101</v>
      </c>
      <c r="I10" s="79" t="s">
        <v>100</v>
      </c>
      <c r="J10">
        <f>SUMIF(H$7:H$16,"=a",D$7:D$16)</f>
        <v>30</v>
      </c>
    </row>
    <row r="11" spans="1:10" x14ac:dyDescent="0.3">
      <c r="B11" s="104">
        <f t="shared" si="0"/>
        <v>0.45833333333333337</v>
      </c>
      <c r="C11" s="104">
        <f t="shared" si="1"/>
        <v>0.54166666666666663</v>
      </c>
      <c r="D11" s="122">
        <v>30</v>
      </c>
      <c r="E11" s="141" t="s">
        <v>22</v>
      </c>
      <c r="G11"/>
      <c r="H11" t="s">
        <v>101</v>
      </c>
    </row>
    <row r="12" spans="1:10" x14ac:dyDescent="0.3">
      <c r="B12" s="104">
        <f t="shared" si="0"/>
        <v>0.47916666666666669</v>
      </c>
      <c r="C12" s="104">
        <f t="shared" si="1"/>
        <v>0.5625</v>
      </c>
      <c r="D12" s="122"/>
      <c r="E12" s="141" t="s">
        <v>135</v>
      </c>
      <c r="G12"/>
      <c r="H12" t="s">
        <v>101</v>
      </c>
    </row>
    <row r="13" spans="1:10" x14ac:dyDescent="0.3">
      <c r="B13" s="104">
        <f t="shared" si="0"/>
        <v>0.47916666666666669</v>
      </c>
      <c r="C13" s="104">
        <f t="shared" si="1"/>
        <v>0.5625</v>
      </c>
      <c r="D13" s="52"/>
      <c r="E13" s="142" t="s">
        <v>124</v>
      </c>
      <c r="G13"/>
      <c r="H13" t="s">
        <v>101</v>
      </c>
    </row>
    <row r="14" spans="1:10" ht="28.8" x14ac:dyDescent="0.3">
      <c r="B14" s="104">
        <f t="shared" si="0"/>
        <v>0.47916666666666669</v>
      </c>
      <c r="C14" s="104">
        <f t="shared" si="1"/>
        <v>0.5625</v>
      </c>
      <c r="D14" s="158">
        <v>10</v>
      </c>
      <c r="E14" s="157" t="s">
        <v>145</v>
      </c>
      <c r="G14"/>
      <c r="H14" s="79" t="s">
        <v>100</v>
      </c>
      <c r="I14" s="79"/>
      <c r="J14" s="79"/>
    </row>
    <row r="15" spans="1:10" x14ac:dyDescent="0.3">
      <c r="B15" s="104">
        <f t="shared" si="0"/>
        <v>0.4861111111111111</v>
      </c>
      <c r="C15" s="104">
        <f t="shared" si="1"/>
        <v>0.56944444444444442</v>
      </c>
      <c r="D15" s="1">
        <v>5</v>
      </c>
      <c r="E15" s="138" t="s">
        <v>133</v>
      </c>
      <c r="G15"/>
      <c r="H15" s="79" t="s">
        <v>100</v>
      </c>
      <c r="I15" s="79"/>
      <c r="J15" s="79"/>
    </row>
    <row r="16" spans="1:10" x14ac:dyDescent="0.3">
      <c r="B16" s="104">
        <f t="shared" si="0"/>
        <v>0.48958333333333331</v>
      </c>
      <c r="C16" s="104">
        <f t="shared" si="1"/>
        <v>0.57291666666666663</v>
      </c>
      <c r="D16" s="73">
        <v>5</v>
      </c>
      <c r="E16" s="137" t="s">
        <v>95</v>
      </c>
      <c r="G16"/>
      <c r="H16" s="79" t="s">
        <v>100</v>
      </c>
      <c r="I16" s="79"/>
      <c r="J16" s="79"/>
    </row>
    <row r="17" spans="1:10" ht="16.8" hidden="1" customHeight="1" x14ac:dyDescent="0.3">
      <c r="A17" s="10"/>
      <c r="B17" s="68"/>
      <c r="C17" s="68" t="s">
        <v>14</v>
      </c>
      <c r="D17" s="10">
        <f>SUM($D7:$D16)</f>
        <v>110</v>
      </c>
      <c r="G17"/>
      <c r="H17" s="79"/>
      <c r="I17" s="79"/>
      <c r="J17" s="79"/>
    </row>
    <row r="18" spans="1:10" x14ac:dyDescent="0.3">
      <c r="A18" s="10"/>
      <c r="B18" s="68"/>
      <c r="C18" s="68"/>
      <c r="D18" s="10"/>
      <c r="G18"/>
      <c r="H18"/>
    </row>
    <row r="19" spans="1:10" x14ac:dyDescent="0.3">
      <c r="G19"/>
      <c r="H19"/>
    </row>
    <row r="20" spans="1:10" x14ac:dyDescent="0.3">
      <c r="D20" s="88" t="s">
        <v>126</v>
      </c>
      <c r="G20"/>
      <c r="H20"/>
    </row>
    <row r="21" spans="1:10" x14ac:dyDescent="0.3">
      <c r="G21"/>
      <c r="H21"/>
    </row>
    <row r="22" spans="1:10" x14ac:dyDescent="0.3">
      <c r="G22"/>
      <c r="H22"/>
    </row>
    <row r="23" spans="1:10" x14ac:dyDescent="0.3">
      <c r="G23"/>
      <c r="H23"/>
    </row>
    <row r="24" spans="1:10" x14ac:dyDescent="0.3">
      <c r="G24"/>
      <c r="H24"/>
    </row>
    <row r="25" spans="1:10" x14ac:dyDescent="0.3">
      <c r="G25"/>
      <c r="H25"/>
    </row>
    <row r="26" spans="1:10" x14ac:dyDescent="0.3">
      <c r="G26"/>
      <c r="H26"/>
    </row>
    <row r="27" spans="1:10" x14ac:dyDescent="0.3">
      <c r="G27"/>
      <c r="H27"/>
    </row>
    <row r="28" spans="1:10" x14ac:dyDescent="0.3">
      <c r="G28"/>
      <c r="H28"/>
    </row>
    <row r="29" spans="1:10" x14ac:dyDescent="0.3">
      <c r="G29"/>
      <c r="H29"/>
    </row>
    <row r="30" spans="1:10" x14ac:dyDescent="0.3">
      <c r="G30"/>
      <c r="H30"/>
    </row>
    <row r="31" spans="1:10" x14ac:dyDescent="0.3">
      <c r="G31"/>
      <c r="H31"/>
    </row>
    <row r="32" spans="1:10" x14ac:dyDescent="0.3">
      <c r="A32" s="70"/>
      <c r="B32" s="167">
        <v>2</v>
      </c>
      <c r="C32" s="167"/>
      <c r="D32" s="2" t="s">
        <v>86</v>
      </c>
      <c r="E32" s="2"/>
      <c r="F32" s="6"/>
      <c r="G32" s="6"/>
      <c r="H32"/>
    </row>
    <row r="33" spans="1:19" x14ac:dyDescent="0.3">
      <c r="A33" s="70"/>
      <c r="B33" s="167"/>
      <c r="C33" s="167"/>
      <c r="D33" s="8" t="s">
        <v>87</v>
      </c>
      <c r="E33" s="8"/>
      <c r="F33" s="6"/>
      <c r="G33" s="6"/>
      <c r="H33"/>
    </row>
    <row r="34" spans="1:19" x14ac:dyDescent="0.3">
      <c r="A34" s="71"/>
      <c r="B34" s="167"/>
      <c r="C34" s="167"/>
      <c r="D34" s="24" t="s">
        <v>2</v>
      </c>
      <c r="E34" s="24"/>
      <c r="G34"/>
      <c r="H34"/>
    </row>
    <row r="35" spans="1:19" ht="14.4" customHeight="1" x14ac:dyDescent="0.3">
      <c r="A35" t="s">
        <v>112</v>
      </c>
    </row>
    <row r="36" spans="1:19" ht="14.4" customHeight="1" x14ac:dyDescent="0.3">
      <c r="A36" t="s">
        <v>114</v>
      </c>
      <c r="E36" s="10" t="s">
        <v>3</v>
      </c>
      <c r="G36"/>
      <c r="H36"/>
      <c r="Q36" t="s">
        <v>98</v>
      </c>
    </row>
    <row r="37" spans="1:19" ht="14.4" customHeight="1" x14ac:dyDescent="0.3">
      <c r="B37" s="168" t="s">
        <v>4</v>
      </c>
      <c r="C37" s="168"/>
      <c r="D37" s="53" t="s">
        <v>5</v>
      </c>
      <c r="E37" s="126" t="s">
        <v>6</v>
      </c>
      <c r="F37" s="78"/>
      <c r="G37" s="175"/>
      <c r="H37" s="175"/>
      <c r="I37" s="78"/>
      <c r="J37" s="78"/>
      <c r="L37" s="175"/>
      <c r="M37" s="175"/>
      <c r="N37" s="78"/>
      <c r="O37" s="78"/>
    </row>
    <row r="38" spans="1:19" x14ac:dyDescent="0.3">
      <c r="B38" s="59">
        <v>0.41666666666666669</v>
      </c>
      <c r="C38" s="59">
        <v>0.5</v>
      </c>
      <c r="D38" s="58">
        <v>15</v>
      </c>
      <c r="E38" s="116" t="s">
        <v>81</v>
      </c>
      <c r="G38"/>
      <c r="H38"/>
      <c r="Q38" t="s">
        <v>100</v>
      </c>
    </row>
    <row r="39" spans="1:19" x14ac:dyDescent="0.3">
      <c r="B39" s="66">
        <f>B38+TIME(0,$D38,0)</f>
        <v>0.42708333333333337</v>
      </c>
      <c r="C39" s="66">
        <f>C38+TIME(0,$D38,0)</f>
        <v>0.51041666666666663</v>
      </c>
      <c r="D39" s="58">
        <v>5</v>
      </c>
      <c r="E39" s="117" t="s">
        <v>92</v>
      </c>
      <c r="G39"/>
      <c r="H39"/>
      <c r="Q39" t="s">
        <v>100</v>
      </c>
    </row>
    <row r="40" spans="1:19" x14ac:dyDescent="0.3">
      <c r="B40" s="67"/>
      <c r="C40" s="67"/>
      <c r="D40" s="67"/>
      <c r="E40" s="62"/>
      <c r="F40" s="67"/>
      <c r="G40" s="67"/>
      <c r="H40" s="67"/>
      <c r="I40" s="67"/>
      <c r="J40" s="67"/>
      <c r="K40" s="67"/>
      <c r="L40" s="67"/>
      <c r="M40" s="67"/>
      <c r="N40" s="67"/>
      <c r="O40" s="67"/>
    </row>
    <row r="41" spans="1:19" x14ac:dyDescent="0.3">
      <c r="B41" s="86"/>
      <c r="C41" s="86"/>
      <c r="E41" s="46" t="s">
        <v>9</v>
      </c>
      <c r="G41"/>
      <c r="H41"/>
    </row>
    <row r="42" spans="1:19" s="79" customFormat="1" ht="30" customHeight="1" x14ac:dyDescent="0.3">
      <c r="B42" s="104">
        <f>B39+TIME(0,$D39,0)</f>
        <v>0.43055555555555558</v>
      </c>
      <c r="C42" s="104">
        <f>C39+TIME(0,$D39,0)</f>
        <v>0.51388888888888884</v>
      </c>
      <c r="D42" s="111">
        <v>30</v>
      </c>
      <c r="E42" s="118" t="s">
        <v>93</v>
      </c>
      <c r="Q42" s="79" t="s">
        <v>101</v>
      </c>
    </row>
    <row r="43" spans="1:19" s="79" customFormat="1" ht="30" customHeight="1" x14ac:dyDescent="0.3">
      <c r="B43" s="104">
        <f>B42+TIME(0,$D42,0)</f>
        <v>0.4513888888888889</v>
      </c>
      <c r="C43" s="104">
        <f>C42+TIME(0,$D42,0)</f>
        <v>0.53472222222222221</v>
      </c>
      <c r="D43" s="111">
        <v>20</v>
      </c>
      <c r="E43" s="119" t="s">
        <v>123</v>
      </c>
      <c r="Q43" s="79" t="s">
        <v>101</v>
      </c>
    </row>
    <row r="44" spans="1:19" x14ac:dyDescent="0.3">
      <c r="B44" s="120"/>
      <c r="C44" s="120"/>
      <c r="D44" s="107"/>
      <c r="E44" s="115" t="s">
        <v>21</v>
      </c>
      <c r="F44" s="10"/>
      <c r="H44" s="62"/>
      <c r="I44" s="10"/>
      <c r="J44" s="10"/>
      <c r="L44" s="62"/>
      <c r="M44" s="62"/>
      <c r="N44" s="10"/>
      <c r="O44" s="114"/>
      <c r="R44" t="s">
        <v>101</v>
      </c>
      <c r="S44">
        <f>SUMIF(Q$38:Q$50,"=p",D$38:D$50)</f>
        <v>70</v>
      </c>
    </row>
    <row r="45" spans="1:19" x14ac:dyDescent="0.3">
      <c r="B45" s="121">
        <f>B43+TIME(0,$D43,0)</f>
        <v>0.46527777777777779</v>
      </c>
      <c r="C45" s="121">
        <f>C43+TIME(0,$D43,0)</f>
        <v>0.54861111111111105</v>
      </c>
      <c r="D45" s="122">
        <v>20</v>
      </c>
      <c r="E45" s="115" t="s">
        <v>22</v>
      </c>
      <c r="F45" s="10"/>
      <c r="G45" s="62"/>
      <c r="H45" s="62"/>
      <c r="I45" s="10"/>
      <c r="J45" s="10"/>
      <c r="L45" s="62"/>
      <c r="M45" s="62"/>
      <c r="N45" s="10"/>
      <c r="O45" s="10"/>
      <c r="Q45" t="s">
        <v>101</v>
      </c>
      <c r="R45" t="s">
        <v>99</v>
      </c>
      <c r="S45">
        <f>SUMIF(Q$38:Q$50,"=T",D$38:D$50)</f>
        <v>0</v>
      </c>
    </row>
    <row r="46" spans="1:19" x14ac:dyDescent="0.3">
      <c r="B46" s="66"/>
      <c r="C46" s="66"/>
      <c r="D46" s="52"/>
      <c r="E46" s="47" t="s">
        <v>124</v>
      </c>
      <c r="F46" s="10"/>
      <c r="G46" s="62"/>
      <c r="H46" s="62"/>
      <c r="I46" s="10"/>
      <c r="J46" s="10"/>
      <c r="L46" s="62"/>
      <c r="M46" s="62"/>
      <c r="N46" s="10"/>
      <c r="O46" s="10"/>
      <c r="R46" t="s">
        <v>100</v>
      </c>
      <c r="S46">
        <f>SUMIF(Q$38:Q$50,"=A",D$38:D$50)</f>
        <v>40</v>
      </c>
    </row>
    <row r="47" spans="1:19" x14ac:dyDescent="0.3">
      <c r="B47" s="64"/>
      <c r="C47" s="64"/>
      <c r="D47" s="11"/>
      <c r="E47" s="4"/>
      <c r="F47" s="10"/>
      <c r="I47" s="10"/>
      <c r="J47" s="10"/>
    </row>
    <row r="48" spans="1:19" ht="14.4" customHeight="1" x14ac:dyDescent="0.3">
      <c r="B48" s="65"/>
      <c r="C48" s="65"/>
      <c r="D48" s="10"/>
      <c r="E48" s="4" t="s">
        <v>11</v>
      </c>
      <c r="G48"/>
      <c r="H48"/>
      <c r="J48" s="10"/>
    </row>
    <row r="49" spans="1:17" ht="14.4" customHeight="1" x14ac:dyDescent="0.3">
      <c r="B49" s="66">
        <f>B45+TIME(0,D45,0)</f>
        <v>0.47916666666666669</v>
      </c>
      <c r="C49" s="66">
        <f>C45+TIME(0,D45,0)</f>
        <v>0.56249999999999989</v>
      </c>
      <c r="D49" s="74">
        <v>15</v>
      </c>
      <c r="E49" s="116" t="s">
        <v>58</v>
      </c>
      <c r="G49"/>
      <c r="H49"/>
      <c r="Q49" t="s">
        <v>100</v>
      </c>
    </row>
    <row r="50" spans="1:17" x14ac:dyDescent="0.3">
      <c r="B50" s="66">
        <f t="shared" ref="B50:C50" si="2">B49+TIME(0,$D49,0)</f>
        <v>0.48958333333333337</v>
      </c>
      <c r="C50" s="66">
        <f t="shared" si="2"/>
        <v>0.57291666666666652</v>
      </c>
      <c r="D50" s="73">
        <v>5</v>
      </c>
      <c r="E50" s="116" t="s">
        <v>95</v>
      </c>
      <c r="G50"/>
      <c r="H50"/>
      <c r="Q50" t="s">
        <v>100</v>
      </c>
    </row>
    <row r="51" spans="1:17" ht="14.4" hidden="1" customHeight="1" x14ac:dyDescent="0.3">
      <c r="A51" s="10"/>
      <c r="B51" s="68"/>
      <c r="C51" s="68" t="s">
        <v>14</v>
      </c>
      <c r="D51" s="10">
        <f>SUM($D38,D44:D46,$D49:$D50)</f>
        <v>55</v>
      </c>
      <c r="I51" s="10">
        <f>SUM($D38,I44:I46,$D49:$D50)</f>
        <v>35</v>
      </c>
      <c r="N51" s="10">
        <f>SUM($D38,N44:N46,$D49:$D50)</f>
        <v>35</v>
      </c>
    </row>
    <row r="52" spans="1:17" x14ac:dyDescent="0.3">
      <c r="A52" s="10"/>
      <c r="B52" s="68"/>
      <c r="C52" s="68"/>
      <c r="D52" s="10"/>
      <c r="I52" s="10"/>
      <c r="N52" s="10"/>
    </row>
    <row r="53" spans="1:17" x14ac:dyDescent="0.3">
      <c r="D53" s="113" t="s">
        <v>88</v>
      </c>
      <c r="E53" s="113"/>
      <c r="G53"/>
      <c r="H53"/>
    </row>
    <row r="56" spans="1:17" s="86" customFormat="1" x14ac:dyDescent="0.3">
      <c r="B56" s="14"/>
      <c r="C56" s="14"/>
    </row>
    <row r="57" spans="1:17" x14ac:dyDescent="0.3">
      <c r="A57" t="s">
        <v>116</v>
      </c>
    </row>
    <row r="58" spans="1:17" x14ac:dyDescent="0.3">
      <c r="A58" s="70"/>
      <c r="B58" s="167">
        <v>2</v>
      </c>
      <c r="C58" s="167"/>
      <c r="D58" s="2" t="s">
        <v>86</v>
      </c>
      <c r="E58" s="2"/>
      <c r="F58" s="6"/>
      <c r="G58" s="6"/>
      <c r="H58"/>
    </row>
    <row r="59" spans="1:17" x14ac:dyDescent="0.3">
      <c r="A59" s="70"/>
      <c r="B59" s="167"/>
      <c r="C59" s="167"/>
      <c r="D59" s="8" t="s">
        <v>87</v>
      </c>
      <c r="E59" s="8"/>
      <c r="F59" s="6"/>
      <c r="G59" s="6"/>
      <c r="H59"/>
    </row>
    <row r="60" spans="1:17" x14ac:dyDescent="0.3">
      <c r="A60" s="71"/>
      <c r="B60" s="167"/>
      <c r="C60" s="167"/>
      <c r="D60" s="24" t="s">
        <v>2</v>
      </c>
      <c r="E60" s="24"/>
      <c r="G60"/>
      <c r="H60"/>
    </row>
    <row r="61" spans="1:17" ht="14.4" customHeight="1" x14ac:dyDescent="0.3">
      <c r="A61" t="s">
        <v>112</v>
      </c>
    </row>
    <row r="62" spans="1:17" ht="14.4" customHeight="1" x14ac:dyDescent="0.3">
      <c r="A62" t="s">
        <v>114</v>
      </c>
      <c r="E62" s="170" t="s">
        <v>3</v>
      </c>
      <c r="F62" s="170"/>
      <c r="G62" s="170"/>
      <c r="H62" s="170"/>
      <c r="I62" s="170"/>
      <c r="Q62" t="s">
        <v>98</v>
      </c>
    </row>
    <row r="63" spans="1:17" ht="14.4" customHeight="1" x14ac:dyDescent="0.3">
      <c r="B63" s="168" t="s">
        <v>4</v>
      </c>
      <c r="C63" s="168"/>
      <c r="D63" s="53" t="s">
        <v>5</v>
      </c>
      <c r="E63" s="13" t="s">
        <v>6</v>
      </c>
      <c r="F63" s="12"/>
      <c r="G63" s="172" t="s">
        <v>4</v>
      </c>
      <c r="H63" s="173"/>
      <c r="I63" s="13" t="s">
        <v>5</v>
      </c>
      <c r="J63" s="13" t="s">
        <v>6</v>
      </c>
      <c r="L63" s="172" t="s">
        <v>4</v>
      </c>
      <c r="M63" s="173"/>
      <c r="N63" s="13" t="s">
        <v>5</v>
      </c>
      <c r="O63" s="13" t="s">
        <v>6</v>
      </c>
    </row>
    <row r="64" spans="1:17" x14ac:dyDescent="0.3">
      <c r="B64" s="59">
        <v>0.41666666666666669</v>
      </c>
      <c r="C64" s="59">
        <v>0.5</v>
      </c>
      <c r="D64" s="58">
        <v>15</v>
      </c>
      <c r="E64" s="179" t="s">
        <v>81</v>
      </c>
      <c r="F64" s="180"/>
      <c r="G64" s="180"/>
      <c r="H64" s="180"/>
      <c r="I64" s="180"/>
      <c r="J64" s="180"/>
      <c r="K64" s="180"/>
      <c r="L64" s="180"/>
      <c r="M64" s="180"/>
      <c r="N64" s="180"/>
      <c r="O64" s="181"/>
      <c r="Q64" t="s">
        <v>100</v>
      </c>
    </row>
    <row r="65" spans="1:19" x14ac:dyDescent="0.3">
      <c r="C65" s="11"/>
      <c r="D65" s="11"/>
      <c r="E65" s="4"/>
      <c r="F65" s="4"/>
      <c r="G65" s="4"/>
      <c r="H65" s="4"/>
      <c r="I65" s="4"/>
      <c r="J65" s="4"/>
      <c r="M65" s="67"/>
      <c r="N65" s="67"/>
    </row>
    <row r="66" spans="1:19" s="23" customFormat="1" ht="15.6" customHeight="1" x14ac:dyDescent="0.3">
      <c r="B66" s="10"/>
      <c r="C66" s="10"/>
      <c r="D66" s="10"/>
      <c r="E66" s="170" t="s">
        <v>9</v>
      </c>
      <c r="F66" s="170"/>
      <c r="G66" s="170"/>
      <c r="H66" s="170"/>
      <c r="I66" s="170"/>
      <c r="J66" s="4"/>
      <c r="K66"/>
      <c r="L66"/>
      <c r="M66" s="67"/>
      <c r="N66" s="67"/>
      <c r="O66"/>
      <c r="Q66"/>
      <c r="R66"/>
      <c r="S66"/>
    </row>
    <row r="67" spans="1:19" ht="15.6" x14ac:dyDescent="0.3">
      <c r="B67" s="174" t="s">
        <v>16</v>
      </c>
      <c r="C67" s="174"/>
      <c r="D67" s="174"/>
      <c r="E67" s="174"/>
      <c r="F67" s="22"/>
      <c r="G67" s="174" t="s">
        <v>17</v>
      </c>
      <c r="H67" s="174"/>
      <c r="I67" s="174"/>
      <c r="J67" s="174"/>
      <c r="K67" s="23"/>
      <c r="L67" s="174" t="s">
        <v>53</v>
      </c>
      <c r="M67" s="174"/>
      <c r="N67" s="174"/>
      <c r="O67" s="174"/>
    </row>
    <row r="68" spans="1:19" x14ac:dyDescent="0.3">
      <c r="B68" s="66">
        <f>B64+TIME(0,$D64,0)</f>
        <v>0.42708333333333337</v>
      </c>
      <c r="C68" s="66">
        <f>C64+TIME(0,$D64,0)</f>
        <v>0.51041666666666663</v>
      </c>
      <c r="D68" s="52">
        <v>20</v>
      </c>
      <c r="E68" s="47" t="s">
        <v>18</v>
      </c>
      <c r="F68" s="4"/>
      <c r="G68" s="66">
        <f>B64+TIME(0,$D64,0)</f>
        <v>0.42708333333333337</v>
      </c>
      <c r="H68" s="66">
        <f>C64+TIME(0,$D64,0)</f>
        <v>0.51041666666666663</v>
      </c>
      <c r="I68" s="58">
        <v>20</v>
      </c>
      <c r="J68" s="47" t="s">
        <v>18</v>
      </c>
      <c r="L68" s="66">
        <f>B64+TIME(0,$D64,0)</f>
        <v>0.42708333333333337</v>
      </c>
      <c r="M68" s="66">
        <f>C64+TIME(0,$D64,0)</f>
        <v>0.51041666666666663</v>
      </c>
      <c r="N68" s="58">
        <v>30</v>
      </c>
      <c r="O68" s="49" t="s">
        <v>20</v>
      </c>
      <c r="Q68" t="s">
        <v>101</v>
      </c>
      <c r="R68" t="s">
        <v>101</v>
      </c>
      <c r="S68">
        <f>SUMIF(Q$64:Q$76,"=p",D$64:D$76)</f>
        <v>35</v>
      </c>
    </row>
    <row r="69" spans="1:19" x14ac:dyDescent="0.3">
      <c r="B69" s="66">
        <f>B68+TIME(0,$D68,0)</f>
        <v>0.44097222222222227</v>
      </c>
      <c r="C69" s="66">
        <f>C68+TIME(0,$D68,0)</f>
        <v>0.52430555555555547</v>
      </c>
      <c r="D69" s="1">
        <v>5</v>
      </c>
      <c r="E69" s="25" t="s">
        <v>21</v>
      </c>
      <c r="F69" s="4"/>
      <c r="G69" s="66">
        <f>G68+TIME(0,$I68,0)</f>
        <v>0.44097222222222227</v>
      </c>
      <c r="H69" s="66">
        <f>H68+TIME(0,$I68,0)</f>
        <v>0.52430555555555547</v>
      </c>
      <c r="I69" s="58">
        <v>15</v>
      </c>
      <c r="J69" s="25" t="s">
        <v>89</v>
      </c>
      <c r="L69" s="66">
        <f>L68+TIME(0,$N68,0)</f>
        <v>0.44791666666666669</v>
      </c>
      <c r="M69" s="66">
        <f>M68+TIME(0,$N68,0)</f>
        <v>0.53125</v>
      </c>
      <c r="N69" s="58">
        <v>15</v>
      </c>
      <c r="O69" s="25" t="s">
        <v>18</v>
      </c>
      <c r="Q69" t="s">
        <v>101</v>
      </c>
      <c r="R69" t="s">
        <v>99</v>
      </c>
      <c r="S69">
        <f>SUMIF(Q$64:Q$76,"=T",D$64:D$76)</f>
        <v>35</v>
      </c>
    </row>
    <row r="70" spans="1:19" x14ac:dyDescent="0.3">
      <c r="B70" s="66">
        <f t="shared" ref="B70:B76" si="3">B69+TIME(0,$D69,0)</f>
        <v>0.44444444444444448</v>
      </c>
      <c r="C70" s="66">
        <f t="shared" ref="C70:C76" si="4">C69+TIME(0,$D69,0)</f>
        <v>0.52777777777777768</v>
      </c>
      <c r="D70" s="1">
        <v>10</v>
      </c>
      <c r="E70" s="48" t="s">
        <v>22</v>
      </c>
      <c r="F70" s="4"/>
      <c r="G70" s="66">
        <f t="shared" ref="G70:G72" si="5">G69+TIME(0,$I69,0)</f>
        <v>0.45138888888888895</v>
      </c>
      <c r="H70" s="66">
        <f t="shared" ref="H70:H72" si="6">H69+TIME(0,$I69,0)</f>
        <v>0.5347222222222221</v>
      </c>
      <c r="I70" s="58">
        <v>20</v>
      </c>
      <c r="J70" s="25" t="s">
        <v>90</v>
      </c>
      <c r="L70" s="66">
        <f t="shared" ref="L70:L72" si="7">L69+TIME(0,$N69,0)</f>
        <v>0.45833333333333337</v>
      </c>
      <c r="M70" s="66">
        <f t="shared" ref="M70:M72" si="8">M69+TIME(0,$N69,0)</f>
        <v>0.54166666666666663</v>
      </c>
      <c r="N70" s="58">
        <v>5</v>
      </c>
      <c r="O70" s="25" t="s">
        <v>21</v>
      </c>
      <c r="Q70" t="s">
        <v>101</v>
      </c>
      <c r="R70" t="s">
        <v>100</v>
      </c>
      <c r="S70">
        <f>SUMIF(Q$64:Q$76,"=A",D$64:D$76)</f>
        <v>40</v>
      </c>
    </row>
    <row r="71" spans="1:19" x14ac:dyDescent="0.3">
      <c r="B71" s="66">
        <f t="shared" si="3"/>
        <v>0.4513888888888889</v>
      </c>
      <c r="C71" s="66">
        <f t="shared" si="4"/>
        <v>0.5347222222222221</v>
      </c>
      <c r="D71" s="1">
        <v>15</v>
      </c>
      <c r="E71" s="25" t="s">
        <v>89</v>
      </c>
      <c r="F71" s="4"/>
      <c r="G71" s="66">
        <f t="shared" si="5"/>
        <v>0.46527777777777785</v>
      </c>
      <c r="H71" s="66">
        <f t="shared" si="6"/>
        <v>0.54861111111111094</v>
      </c>
      <c r="I71" s="58">
        <v>5</v>
      </c>
      <c r="J71" s="25" t="s">
        <v>21</v>
      </c>
      <c r="L71" s="66">
        <f t="shared" si="7"/>
        <v>0.46180555555555558</v>
      </c>
      <c r="M71" s="66">
        <f t="shared" si="8"/>
        <v>0.54513888888888884</v>
      </c>
      <c r="N71" s="58">
        <v>5</v>
      </c>
      <c r="O71" s="48" t="s">
        <v>22</v>
      </c>
      <c r="Q71" t="s">
        <v>99</v>
      </c>
    </row>
    <row r="72" spans="1:19" x14ac:dyDescent="0.3">
      <c r="B72" s="66">
        <f t="shared" si="3"/>
        <v>0.46180555555555558</v>
      </c>
      <c r="C72" s="66">
        <f t="shared" si="4"/>
        <v>0.54513888888888873</v>
      </c>
      <c r="D72" s="1">
        <v>20</v>
      </c>
      <c r="E72" s="25" t="s">
        <v>90</v>
      </c>
      <c r="F72" s="4"/>
      <c r="G72" s="66">
        <f t="shared" si="5"/>
        <v>0.46875000000000006</v>
      </c>
      <c r="H72" s="66">
        <f t="shared" si="6"/>
        <v>0.55208333333333315</v>
      </c>
      <c r="I72" s="58">
        <v>10</v>
      </c>
      <c r="J72" s="48" t="s">
        <v>22</v>
      </c>
      <c r="L72" s="66">
        <f t="shared" si="7"/>
        <v>0.46527777777777779</v>
      </c>
      <c r="M72" s="66">
        <f t="shared" si="8"/>
        <v>0.54861111111111105</v>
      </c>
      <c r="N72" s="58">
        <v>15</v>
      </c>
      <c r="O72" s="25" t="s">
        <v>89</v>
      </c>
      <c r="Q72" t="s">
        <v>99</v>
      </c>
    </row>
    <row r="73" spans="1:19" x14ac:dyDescent="0.3">
      <c r="B73" s="64"/>
      <c r="C73" s="64"/>
      <c r="D73" s="11"/>
      <c r="E73" s="4"/>
      <c r="F73" s="4"/>
      <c r="G73" s="4"/>
      <c r="H73" s="7"/>
      <c r="I73" s="7"/>
      <c r="J73" s="7"/>
    </row>
    <row r="74" spans="1:19" ht="14.4" customHeight="1" x14ac:dyDescent="0.3">
      <c r="B74" s="65"/>
      <c r="C74" s="65"/>
      <c r="D74" s="10"/>
      <c r="E74" s="182" t="s">
        <v>11</v>
      </c>
      <c r="F74" s="182"/>
      <c r="G74" s="182"/>
      <c r="H74" s="182"/>
      <c r="I74" s="182"/>
      <c r="J74" s="4"/>
    </row>
    <row r="75" spans="1:19" ht="14.4" customHeight="1" x14ac:dyDescent="0.3">
      <c r="B75" s="66">
        <f>B72+TIME(0,$D72,0)</f>
        <v>0.47569444444444448</v>
      </c>
      <c r="C75" s="66">
        <f>C72+TIME(0,$D72,0)</f>
        <v>0.55902777777777757</v>
      </c>
      <c r="D75" s="74">
        <v>20</v>
      </c>
      <c r="E75" s="171" t="s">
        <v>58</v>
      </c>
      <c r="F75" s="171"/>
      <c r="G75" s="171"/>
      <c r="H75" s="171"/>
      <c r="I75" s="171"/>
      <c r="J75" s="171"/>
      <c r="K75" s="171"/>
      <c r="L75" s="171"/>
      <c r="M75" s="171"/>
      <c r="N75" s="171"/>
      <c r="O75" s="171"/>
      <c r="Q75" t="s">
        <v>100</v>
      </c>
    </row>
    <row r="76" spans="1:19" x14ac:dyDescent="0.3">
      <c r="B76" s="66">
        <f t="shared" si="3"/>
        <v>0.48958333333333337</v>
      </c>
      <c r="C76" s="66">
        <f t="shared" si="4"/>
        <v>0.57291666666666641</v>
      </c>
      <c r="D76" s="73">
        <v>5</v>
      </c>
      <c r="E76" s="179" t="s">
        <v>95</v>
      </c>
      <c r="F76" s="180"/>
      <c r="G76" s="180"/>
      <c r="H76" s="180"/>
      <c r="I76" s="180"/>
      <c r="J76" s="180"/>
      <c r="K76" s="180"/>
      <c r="L76" s="180"/>
      <c r="M76" s="180"/>
      <c r="N76" s="180"/>
      <c r="O76" s="181"/>
      <c r="Q76" t="s">
        <v>100</v>
      </c>
    </row>
    <row r="77" spans="1:19" hidden="1" x14ac:dyDescent="0.3">
      <c r="A77" s="10"/>
      <c r="B77" s="68"/>
      <c r="C77" s="68" t="s">
        <v>14</v>
      </c>
      <c r="D77" s="10">
        <f>SUM($D64,D68:D72,$D75:$D76)</f>
        <v>110</v>
      </c>
      <c r="I77" s="10">
        <f>SUM($D64,I68:I72,$D75:$D76)</f>
        <v>110</v>
      </c>
      <c r="N77" s="10">
        <f>SUM($D64,N68:N72,$D75:$D76)</f>
        <v>110</v>
      </c>
    </row>
    <row r="78" spans="1:19" x14ac:dyDescent="0.3">
      <c r="A78" s="10"/>
      <c r="B78" s="68"/>
      <c r="C78" s="68"/>
      <c r="D78" s="10"/>
      <c r="I78" s="10"/>
      <c r="N78" s="10"/>
    </row>
    <row r="79" spans="1:19" x14ac:dyDescent="0.3">
      <c r="D79" s="169" t="s">
        <v>88</v>
      </c>
      <c r="E79" s="169"/>
      <c r="F79" s="169"/>
      <c r="G79" s="169"/>
      <c r="H79" s="169"/>
      <c r="I79" s="169"/>
      <c r="J79" s="169"/>
    </row>
    <row r="81" spans="1:15" x14ac:dyDescent="0.3">
      <c r="E81" t="s">
        <v>25</v>
      </c>
    </row>
    <row r="82" spans="1:15" x14ac:dyDescent="0.3">
      <c r="E82" t="s">
        <v>26</v>
      </c>
    </row>
    <row r="84" spans="1:15" s="86" customFormat="1" x14ac:dyDescent="0.3">
      <c r="B84" s="14"/>
      <c r="C84" s="14"/>
      <c r="G84" s="14"/>
      <c r="H84" s="14"/>
    </row>
    <row r="85" spans="1:15" x14ac:dyDescent="0.3">
      <c r="A85" t="s">
        <v>73</v>
      </c>
    </row>
    <row r="86" spans="1:15" x14ac:dyDescent="0.3">
      <c r="A86" s="10"/>
      <c r="C86"/>
      <c r="F86" s="10"/>
      <c r="H86"/>
    </row>
    <row r="88" spans="1:15" x14ac:dyDescent="0.3">
      <c r="B88" s="167">
        <v>2</v>
      </c>
      <c r="C88" s="167"/>
      <c r="D88" s="2" t="s">
        <v>0</v>
      </c>
      <c r="E88" s="2"/>
      <c r="F88" s="6"/>
      <c r="G88" s="6"/>
      <c r="H88"/>
    </row>
    <row r="89" spans="1:15" x14ac:dyDescent="0.3">
      <c r="B89" s="167"/>
      <c r="C89" s="167"/>
      <c r="D89" s="8" t="s">
        <v>1</v>
      </c>
      <c r="E89" s="8"/>
      <c r="F89" s="6"/>
      <c r="G89" s="6"/>
      <c r="H89"/>
    </row>
    <row r="90" spans="1:15" x14ac:dyDescent="0.3">
      <c r="B90" s="167"/>
      <c r="C90" s="167"/>
      <c r="D90" s="24" t="s">
        <v>2</v>
      </c>
      <c r="E90" s="24"/>
      <c r="G90"/>
      <c r="H90"/>
    </row>
    <row r="92" spans="1:15" x14ac:dyDescent="0.3">
      <c r="E92" s="170" t="s">
        <v>3</v>
      </c>
      <c r="F92" s="170"/>
      <c r="G92" s="170"/>
      <c r="H92" s="170"/>
      <c r="I92" s="170"/>
    </row>
    <row r="93" spans="1:15" x14ac:dyDescent="0.3">
      <c r="B93" s="168" t="s">
        <v>4</v>
      </c>
      <c r="C93" s="168"/>
      <c r="D93" s="53" t="s">
        <v>5</v>
      </c>
      <c r="E93" s="13" t="s">
        <v>6</v>
      </c>
      <c r="F93" s="12"/>
      <c r="G93" s="172" t="s">
        <v>4</v>
      </c>
      <c r="H93" s="173"/>
      <c r="I93" s="13" t="s">
        <v>5</v>
      </c>
      <c r="J93" s="13" t="s">
        <v>6</v>
      </c>
      <c r="L93" s="172" t="s">
        <v>4</v>
      </c>
      <c r="M93" s="173"/>
      <c r="N93" s="13" t="s">
        <v>5</v>
      </c>
      <c r="O93" s="13" t="s">
        <v>6</v>
      </c>
    </row>
    <row r="94" spans="1:15" x14ac:dyDescent="0.3">
      <c r="B94" s="9">
        <v>0.4236111111111111</v>
      </c>
      <c r="C94" s="9">
        <v>0.51388888888888895</v>
      </c>
      <c r="D94" s="58">
        <v>30</v>
      </c>
      <c r="E94" s="179" t="s">
        <v>15</v>
      </c>
      <c r="F94" s="180"/>
      <c r="G94" s="180"/>
      <c r="H94" s="180"/>
      <c r="I94" s="180"/>
      <c r="J94" s="180"/>
      <c r="K94" s="180"/>
      <c r="L94" s="180"/>
      <c r="M94" s="180"/>
      <c r="N94" s="180"/>
      <c r="O94" s="181"/>
    </row>
    <row r="95" spans="1:15" x14ac:dyDescent="0.3">
      <c r="C95" s="11"/>
      <c r="D95" s="11"/>
      <c r="E95" s="4"/>
      <c r="F95" s="4"/>
      <c r="G95" s="4"/>
      <c r="H95" s="4"/>
      <c r="I95" s="4"/>
      <c r="J95" s="4"/>
      <c r="M95" s="67"/>
      <c r="N95" s="67"/>
    </row>
    <row r="96" spans="1:15" x14ac:dyDescent="0.3">
      <c r="D96" s="10"/>
      <c r="E96" s="170" t="s">
        <v>9</v>
      </c>
      <c r="F96" s="170"/>
      <c r="G96" s="170"/>
      <c r="H96" s="170"/>
      <c r="I96" s="170"/>
      <c r="J96" s="4"/>
      <c r="M96" s="67"/>
      <c r="N96" s="67"/>
    </row>
    <row r="97" spans="2:15" ht="15.6" x14ac:dyDescent="0.3">
      <c r="B97" s="174" t="s">
        <v>16</v>
      </c>
      <c r="C97" s="174"/>
      <c r="D97" s="174"/>
      <c r="E97" s="174"/>
      <c r="F97" s="22"/>
      <c r="G97" s="174" t="s">
        <v>17</v>
      </c>
      <c r="H97" s="174"/>
      <c r="I97" s="174"/>
      <c r="J97" s="174"/>
      <c r="K97" s="23"/>
      <c r="L97" s="174" t="s">
        <v>53</v>
      </c>
      <c r="M97" s="174"/>
      <c r="N97" s="174"/>
      <c r="O97" s="174"/>
    </row>
    <row r="98" spans="2:15" x14ac:dyDescent="0.3">
      <c r="B98" s="66">
        <v>0.44444444444444442</v>
      </c>
      <c r="C98" s="66">
        <v>0.53472222222222221</v>
      </c>
      <c r="D98" s="52">
        <v>20</v>
      </c>
      <c r="E98" s="47" t="s">
        <v>18</v>
      </c>
      <c r="F98" s="4"/>
      <c r="G98" s="66">
        <v>0.44444444444444442</v>
      </c>
      <c r="H98" s="66">
        <v>0.53472222222222221</v>
      </c>
      <c r="I98" s="58">
        <v>20</v>
      </c>
      <c r="J98" s="47" t="s">
        <v>18</v>
      </c>
      <c r="L98" s="66">
        <v>0.44444444444444442</v>
      </c>
      <c r="M98" s="66">
        <v>0.53472222222222221</v>
      </c>
      <c r="N98" s="58">
        <v>30</v>
      </c>
      <c r="O98" s="49" t="s">
        <v>20</v>
      </c>
    </row>
    <row r="99" spans="2:15" x14ac:dyDescent="0.3">
      <c r="B99" s="66">
        <v>0.45833333333333331</v>
      </c>
      <c r="C99" s="66">
        <v>4.8611111111111112E-2</v>
      </c>
      <c r="D99" s="1">
        <v>5</v>
      </c>
      <c r="E99" s="25" t="s">
        <v>21</v>
      </c>
      <c r="F99" s="4"/>
      <c r="G99" s="9">
        <v>0.45833333333333331</v>
      </c>
      <c r="H99" s="9">
        <v>4.8611111111111112E-2</v>
      </c>
      <c r="I99" s="58">
        <v>20</v>
      </c>
      <c r="J99" s="25" t="s">
        <v>19</v>
      </c>
      <c r="L99" s="9">
        <v>0.46527777777777773</v>
      </c>
      <c r="M99" s="9">
        <v>5.5555555555555552E-2</v>
      </c>
      <c r="N99" s="58">
        <v>15</v>
      </c>
      <c r="O99" s="25" t="s">
        <v>18</v>
      </c>
    </row>
    <row r="100" spans="2:15" x14ac:dyDescent="0.3">
      <c r="B100" s="66">
        <v>0.46180555555555558</v>
      </c>
      <c r="C100" s="66">
        <v>5.2083333333333336E-2</v>
      </c>
      <c r="D100" s="1">
        <v>10</v>
      </c>
      <c r="E100" s="48" t="s">
        <v>22</v>
      </c>
      <c r="F100" s="4"/>
      <c r="G100" s="9">
        <v>0.47222222222222227</v>
      </c>
      <c r="H100" s="9">
        <v>6.25E-2</v>
      </c>
      <c r="I100" s="58">
        <v>5</v>
      </c>
      <c r="J100" s="25" t="s">
        <v>21</v>
      </c>
      <c r="L100" s="9">
        <v>0.47569444444444442</v>
      </c>
      <c r="M100" s="9">
        <v>6.5972222222222224E-2</v>
      </c>
      <c r="N100" s="58">
        <v>5</v>
      </c>
      <c r="O100" s="25" t="s">
        <v>21</v>
      </c>
    </row>
    <row r="101" spans="2:15" x14ac:dyDescent="0.3">
      <c r="B101" s="66">
        <v>0.46875</v>
      </c>
      <c r="C101" s="66">
        <v>5.9027777777777783E-2</v>
      </c>
      <c r="D101" s="1">
        <v>20</v>
      </c>
      <c r="E101" s="25" t="s">
        <v>19</v>
      </c>
      <c r="F101" s="4"/>
      <c r="G101" s="9">
        <v>0.47569444444444442</v>
      </c>
      <c r="H101" s="9">
        <v>6.5972222222222224E-2</v>
      </c>
      <c r="I101" s="58">
        <v>10</v>
      </c>
      <c r="J101" s="48" t="s">
        <v>22</v>
      </c>
      <c r="L101" s="9">
        <v>0.47916666666666669</v>
      </c>
      <c r="M101" s="9">
        <v>6.9444444444444434E-2</v>
      </c>
      <c r="N101" s="58">
        <v>5</v>
      </c>
      <c r="O101" s="48" t="s">
        <v>22</v>
      </c>
    </row>
    <row r="102" spans="2:15" x14ac:dyDescent="0.3">
      <c r="B102" s="62"/>
      <c r="C102" s="62"/>
      <c r="D102" s="11"/>
      <c r="E102" s="4"/>
      <c r="F102" s="4"/>
      <c r="G102" s="4"/>
      <c r="H102" s="7"/>
      <c r="I102" s="7"/>
      <c r="J102" s="7"/>
    </row>
    <row r="103" spans="2:15" x14ac:dyDescent="0.3">
      <c r="B103" s="62"/>
      <c r="C103" s="62"/>
      <c r="D103" s="10"/>
      <c r="E103" s="182" t="s">
        <v>11</v>
      </c>
      <c r="F103" s="182"/>
      <c r="G103" s="182"/>
      <c r="H103" s="182"/>
      <c r="I103" s="182"/>
      <c r="J103" s="4"/>
    </row>
    <row r="104" spans="2:15" x14ac:dyDescent="0.3">
      <c r="B104" s="72">
        <v>0.4826388888888889</v>
      </c>
      <c r="C104" s="72">
        <v>7.2916666666666671E-2</v>
      </c>
      <c r="D104" s="74">
        <v>15</v>
      </c>
      <c r="E104" s="171" t="s">
        <v>58</v>
      </c>
      <c r="F104" s="171"/>
      <c r="G104" s="171"/>
      <c r="H104" s="171"/>
      <c r="I104" s="171"/>
      <c r="J104" s="171"/>
      <c r="K104" s="171"/>
      <c r="L104" s="171"/>
      <c r="M104" s="171"/>
      <c r="N104" s="171"/>
      <c r="O104" s="171"/>
    </row>
    <row r="105" spans="2:15" x14ac:dyDescent="0.3">
      <c r="B105" s="66">
        <v>0.49305555555555558</v>
      </c>
      <c r="C105" s="66">
        <v>8.3333333333333329E-2</v>
      </c>
      <c r="D105" s="73">
        <v>10</v>
      </c>
      <c r="E105" s="176" t="s">
        <v>23</v>
      </c>
      <c r="F105" s="177"/>
      <c r="G105" s="177"/>
      <c r="H105" s="177"/>
      <c r="I105" s="177"/>
      <c r="J105" s="177"/>
      <c r="K105" s="177"/>
      <c r="L105" s="177"/>
      <c r="M105" s="177"/>
      <c r="N105" s="177"/>
      <c r="O105" s="178"/>
    </row>
    <row r="106" spans="2:15" x14ac:dyDescent="0.3">
      <c r="C106" s="68" t="s">
        <v>14</v>
      </c>
      <c r="D106" s="10">
        <f>SUM(D93:D105)</f>
        <v>110</v>
      </c>
      <c r="I106" s="10">
        <f>SUM(I93:I105)+D94+D104+D105</f>
        <v>110</v>
      </c>
      <c r="N106" s="10">
        <f>SUM(N93:N105)+D94+D104+D105</f>
        <v>110</v>
      </c>
    </row>
  </sheetData>
  <mergeCells count="33">
    <mergeCell ref="B2:C4"/>
    <mergeCell ref="B6:C6"/>
    <mergeCell ref="B32:C34"/>
    <mergeCell ref="B37:C37"/>
    <mergeCell ref="G37:H37"/>
    <mergeCell ref="L37:M37"/>
    <mergeCell ref="E105:O105"/>
    <mergeCell ref="B63:C63"/>
    <mergeCell ref="G63:H63"/>
    <mergeCell ref="L63:M63"/>
    <mergeCell ref="E64:O64"/>
    <mergeCell ref="E66:I66"/>
    <mergeCell ref="B67:E67"/>
    <mergeCell ref="G67:J67"/>
    <mergeCell ref="L67:O67"/>
    <mergeCell ref="E74:I74"/>
    <mergeCell ref="E76:O76"/>
    <mergeCell ref="B88:C90"/>
    <mergeCell ref="E103:I103"/>
    <mergeCell ref="E104:O104"/>
    <mergeCell ref="E94:O94"/>
    <mergeCell ref="E96:I96"/>
    <mergeCell ref="B97:E97"/>
    <mergeCell ref="G97:J97"/>
    <mergeCell ref="L97:O97"/>
    <mergeCell ref="D79:J79"/>
    <mergeCell ref="B58:C60"/>
    <mergeCell ref="E62:I62"/>
    <mergeCell ref="E75:O75"/>
    <mergeCell ref="L93:M93"/>
    <mergeCell ref="E92:I92"/>
    <mergeCell ref="B93:C93"/>
    <mergeCell ref="G93:H9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44FB5-1E5B-4E43-B063-37C88E646968}">
  <dimension ref="A1:S102"/>
  <sheetViews>
    <sheetView showGridLines="0" tabSelected="1" zoomScale="96" zoomScaleNormal="96" workbookViewId="0">
      <selection activeCell="D9" sqref="D9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1.88671875" customWidth="1"/>
    <col min="6" max="6" width="3.33203125" customWidth="1"/>
    <col min="7" max="8" width="6.5546875" style="10" customWidth="1"/>
    <col min="9" max="9" width="14.33203125" customWidth="1"/>
    <col min="10" max="10" width="36.6640625" bestFit="1" customWidth="1"/>
    <col min="11" max="11" width="3.33203125" customWidth="1"/>
    <col min="14" max="14" width="14.109375" customWidth="1"/>
    <col min="15" max="15" width="36.6640625" bestFit="1" customWidth="1"/>
  </cols>
  <sheetData>
    <row r="1" spans="1:10" x14ac:dyDescent="0.3">
      <c r="A1" t="s">
        <v>154</v>
      </c>
      <c r="G1"/>
      <c r="H1"/>
    </row>
    <row r="2" spans="1:10" x14ac:dyDescent="0.3">
      <c r="A2" s="70"/>
      <c r="B2" s="167">
        <v>2.5</v>
      </c>
      <c r="C2" s="167"/>
      <c r="E2" s="134" t="s">
        <v>150</v>
      </c>
      <c r="G2"/>
      <c r="H2"/>
    </row>
    <row r="3" spans="1:10" x14ac:dyDescent="0.3">
      <c r="A3" s="70"/>
      <c r="B3" s="167"/>
      <c r="C3" s="167"/>
      <c r="E3" s="135" t="s">
        <v>132</v>
      </c>
      <c r="G3"/>
      <c r="H3"/>
    </row>
    <row r="4" spans="1:10" x14ac:dyDescent="0.3">
      <c r="A4" s="71"/>
      <c r="B4" s="167"/>
      <c r="C4" s="167"/>
      <c r="D4" s="69"/>
      <c r="E4" s="69"/>
      <c r="G4"/>
      <c r="H4"/>
    </row>
    <row r="5" spans="1:10" x14ac:dyDescent="0.3">
      <c r="E5" s="10"/>
      <c r="G5"/>
      <c r="H5" t="s">
        <v>98</v>
      </c>
    </row>
    <row r="6" spans="1:10" x14ac:dyDescent="0.3">
      <c r="B6" s="168" t="s">
        <v>4</v>
      </c>
      <c r="C6" s="168"/>
      <c r="D6" s="53" t="s">
        <v>5</v>
      </c>
      <c r="E6" s="126" t="s">
        <v>6</v>
      </c>
      <c r="G6"/>
      <c r="H6"/>
    </row>
    <row r="7" spans="1:10" ht="23.4" customHeight="1" x14ac:dyDescent="0.3">
      <c r="A7" s="79"/>
      <c r="B7" s="59">
        <v>0.41666666666666669</v>
      </c>
      <c r="C7" s="59">
        <v>0.5</v>
      </c>
      <c r="D7" s="111">
        <v>20</v>
      </c>
      <c r="E7" s="143" t="s">
        <v>89</v>
      </c>
      <c r="G7"/>
      <c r="H7" t="s">
        <v>101</v>
      </c>
      <c r="I7" t="s">
        <v>101</v>
      </c>
      <c r="J7">
        <f>SUMIF(H$7:H$12,"=p",D$7:D$12)</f>
        <v>90</v>
      </c>
    </row>
    <row r="8" spans="1:10" ht="30.6" customHeight="1" x14ac:dyDescent="0.3">
      <c r="A8" s="79"/>
      <c r="B8" s="104">
        <f>B7+TIME(0,D7,0)</f>
        <v>0.43055555555555558</v>
      </c>
      <c r="C8" s="104">
        <f>C7+TIME(0,D7,0)</f>
        <v>0.51388888888888884</v>
      </c>
      <c r="D8" s="111">
        <v>30</v>
      </c>
      <c r="E8" s="143" t="s">
        <v>163</v>
      </c>
      <c r="G8"/>
      <c r="H8" t="s">
        <v>101</v>
      </c>
      <c r="I8" t="s">
        <v>99</v>
      </c>
      <c r="J8">
        <f>SUMIF(H$7:H$12,"=t",D$7:D$12)</f>
        <v>0</v>
      </c>
    </row>
    <row r="9" spans="1:10" ht="30.6" customHeight="1" x14ac:dyDescent="0.3">
      <c r="A9" s="79"/>
      <c r="B9" s="104">
        <f t="shared" ref="B9:B12" si="0">B8+TIME(0,D8,0)</f>
        <v>0.4513888888888889</v>
      </c>
      <c r="C9" s="104">
        <f t="shared" ref="C9:C12" si="1">C8+TIME(0,D8,0)</f>
        <v>0.53472222222222221</v>
      </c>
      <c r="D9" s="257">
        <v>15</v>
      </c>
      <c r="E9" s="143" t="s">
        <v>166</v>
      </c>
      <c r="G9"/>
      <c r="H9" t="s">
        <v>101</v>
      </c>
    </row>
    <row r="10" spans="1:10" ht="30.6" customHeight="1" x14ac:dyDescent="0.3">
      <c r="B10" s="104">
        <f t="shared" si="0"/>
        <v>0.46180555555555558</v>
      </c>
      <c r="C10" s="104">
        <f t="shared" si="1"/>
        <v>0.54513888888888884</v>
      </c>
      <c r="D10" s="166">
        <v>25</v>
      </c>
      <c r="E10" s="143" t="s">
        <v>165</v>
      </c>
      <c r="G10"/>
      <c r="H10" t="s">
        <v>101</v>
      </c>
      <c r="I10" s="79" t="s">
        <v>100</v>
      </c>
      <c r="J10">
        <f>SUMIF(H$7:H$12,"=a",D$7:D$12)</f>
        <v>20</v>
      </c>
    </row>
    <row r="11" spans="1:10" x14ac:dyDescent="0.3">
      <c r="B11" s="104">
        <f t="shared" si="0"/>
        <v>0.47916666666666669</v>
      </c>
      <c r="C11" s="104">
        <f t="shared" si="1"/>
        <v>0.5625</v>
      </c>
      <c r="D11" s="108">
        <v>15</v>
      </c>
      <c r="E11" s="141" t="s">
        <v>164</v>
      </c>
      <c r="G11"/>
      <c r="H11" s="79" t="s">
        <v>100</v>
      </c>
      <c r="I11" s="79"/>
      <c r="J11" s="79"/>
    </row>
    <row r="12" spans="1:10" x14ac:dyDescent="0.3">
      <c r="B12" s="104">
        <f t="shared" si="0"/>
        <v>0.48958333333333337</v>
      </c>
      <c r="C12" s="104">
        <f t="shared" si="1"/>
        <v>0.57291666666666663</v>
      </c>
      <c r="D12" s="73">
        <v>5</v>
      </c>
      <c r="E12" s="137" t="s">
        <v>95</v>
      </c>
      <c r="G12"/>
      <c r="H12" s="79" t="s">
        <v>100</v>
      </c>
      <c r="I12" s="79"/>
      <c r="J12" s="79"/>
    </row>
    <row r="13" spans="1:10" ht="16.8" hidden="1" customHeight="1" x14ac:dyDescent="0.3">
      <c r="A13" s="10"/>
      <c r="B13" s="68"/>
      <c r="C13" s="68" t="s">
        <v>14</v>
      </c>
      <c r="D13" s="10">
        <f>SUM($D7:$D12)</f>
        <v>110</v>
      </c>
      <c r="G13"/>
      <c r="H13" s="79"/>
      <c r="I13" s="79"/>
      <c r="J13" s="79"/>
    </row>
    <row r="14" spans="1:10" x14ac:dyDescent="0.3">
      <c r="A14" s="10"/>
      <c r="B14" s="68"/>
      <c r="C14" s="68"/>
      <c r="D14" s="10"/>
      <c r="G14"/>
      <c r="H14"/>
    </row>
    <row r="15" spans="1:10" x14ac:dyDescent="0.3">
      <c r="G15"/>
      <c r="H15"/>
    </row>
    <row r="16" spans="1:10" x14ac:dyDescent="0.3">
      <c r="D16" s="88" t="s">
        <v>126</v>
      </c>
      <c r="G16"/>
      <c r="H16"/>
    </row>
    <row r="17" spans="1:17" x14ac:dyDescent="0.3">
      <c r="G17"/>
      <c r="H17"/>
    </row>
    <row r="18" spans="1:17" x14ac:dyDescent="0.3">
      <c r="G18"/>
      <c r="H18"/>
    </row>
    <row r="19" spans="1:17" x14ac:dyDescent="0.3">
      <c r="G19"/>
      <c r="H19"/>
    </row>
    <row r="20" spans="1:17" x14ac:dyDescent="0.3">
      <c r="G20"/>
      <c r="H20"/>
    </row>
    <row r="21" spans="1:17" x14ac:dyDescent="0.3">
      <c r="G21"/>
      <c r="H21"/>
    </row>
    <row r="22" spans="1:17" x14ac:dyDescent="0.3">
      <c r="G22"/>
      <c r="H22"/>
    </row>
    <row r="23" spans="1:17" x14ac:dyDescent="0.3">
      <c r="G23"/>
      <c r="H23"/>
    </row>
    <row r="24" spans="1:17" x14ac:dyDescent="0.3">
      <c r="G24"/>
      <c r="H24"/>
    </row>
    <row r="25" spans="1:17" x14ac:dyDescent="0.3">
      <c r="G25"/>
      <c r="H25"/>
    </row>
    <row r="26" spans="1:17" x14ac:dyDescent="0.3">
      <c r="G26"/>
      <c r="H26"/>
    </row>
    <row r="27" spans="1:17" x14ac:dyDescent="0.3">
      <c r="G27"/>
      <c r="H27"/>
    </row>
    <row r="28" spans="1:17" x14ac:dyDescent="0.3">
      <c r="A28" s="70"/>
      <c r="B28" s="167">
        <v>2</v>
      </c>
      <c r="C28" s="167"/>
      <c r="D28" s="2" t="s">
        <v>86</v>
      </c>
      <c r="E28" s="2"/>
      <c r="F28" s="6"/>
      <c r="G28" s="6"/>
      <c r="H28"/>
    </row>
    <row r="29" spans="1:17" x14ac:dyDescent="0.3">
      <c r="A29" s="70"/>
      <c r="B29" s="167"/>
      <c r="C29" s="167"/>
      <c r="D29" s="8" t="s">
        <v>87</v>
      </c>
      <c r="E29" s="8"/>
      <c r="F29" s="6"/>
      <c r="G29" s="6"/>
      <c r="H29"/>
    </row>
    <row r="30" spans="1:17" x14ac:dyDescent="0.3">
      <c r="A30" s="71"/>
      <c r="B30" s="167"/>
      <c r="C30" s="167"/>
      <c r="D30" s="24" t="s">
        <v>2</v>
      </c>
      <c r="E30" s="24"/>
      <c r="G30"/>
      <c r="H30"/>
    </row>
    <row r="31" spans="1:17" ht="14.4" customHeight="1" x14ac:dyDescent="0.3">
      <c r="A31" t="s">
        <v>112</v>
      </c>
    </row>
    <row r="32" spans="1:17" ht="14.4" customHeight="1" x14ac:dyDescent="0.3">
      <c r="A32" t="s">
        <v>114</v>
      </c>
      <c r="E32" s="10" t="s">
        <v>3</v>
      </c>
      <c r="G32"/>
      <c r="H32"/>
      <c r="Q32" t="s">
        <v>98</v>
      </c>
    </row>
    <row r="33" spans="1:19" ht="14.4" customHeight="1" x14ac:dyDescent="0.3">
      <c r="B33" s="168" t="s">
        <v>4</v>
      </c>
      <c r="C33" s="168"/>
      <c r="D33" s="53" t="s">
        <v>5</v>
      </c>
      <c r="E33" s="126" t="s">
        <v>6</v>
      </c>
      <c r="F33" s="78"/>
      <c r="G33" s="175"/>
      <c r="H33" s="175"/>
      <c r="I33" s="78"/>
      <c r="J33" s="78"/>
      <c r="L33" s="175"/>
      <c r="M33" s="175"/>
      <c r="N33" s="78"/>
      <c r="O33" s="78"/>
    </row>
    <row r="34" spans="1:19" x14ac:dyDescent="0.3">
      <c r="B34" s="59">
        <v>0.41666666666666669</v>
      </c>
      <c r="C34" s="59">
        <v>0.5</v>
      </c>
      <c r="D34" s="58">
        <v>15</v>
      </c>
      <c r="E34" s="116" t="s">
        <v>81</v>
      </c>
      <c r="G34"/>
      <c r="H34"/>
      <c r="Q34" t="s">
        <v>100</v>
      </c>
    </row>
    <row r="35" spans="1:19" x14ac:dyDescent="0.3">
      <c r="B35" s="66">
        <f>B34+TIME(0,$D34,0)</f>
        <v>0.42708333333333337</v>
      </c>
      <c r="C35" s="66">
        <f>C34+TIME(0,$D34,0)</f>
        <v>0.51041666666666663</v>
      </c>
      <c r="D35" s="58">
        <v>5</v>
      </c>
      <c r="E35" s="117" t="s">
        <v>92</v>
      </c>
      <c r="G35"/>
      <c r="H35"/>
      <c r="Q35" t="s">
        <v>100</v>
      </c>
    </row>
    <row r="36" spans="1:19" x14ac:dyDescent="0.3">
      <c r="B36" s="67"/>
      <c r="C36" s="67"/>
      <c r="D36" s="67"/>
      <c r="E36" s="62"/>
      <c r="F36" s="67"/>
      <c r="G36" s="67"/>
      <c r="H36" s="67"/>
      <c r="I36" s="67"/>
      <c r="J36" s="67"/>
      <c r="K36" s="67"/>
      <c r="L36" s="67"/>
      <c r="M36" s="67"/>
      <c r="N36" s="67"/>
      <c r="O36" s="67"/>
    </row>
    <row r="37" spans="1:19" x14ac:dyDescent="0.3">
      <c r="B37" s="86"/>
      <c r="C37" s="86"/>
      <c r="E37" s="46" t="s">
        <v>9</v>
      </c>
      <c r="G37"/>
      <c r="H37"/>
    </row>
    <row r="38" spans="1:19" s="79" customFormat="1" ht="30" customHeight="1" x14ac:dyDescent="0.3">
      <c r="B38" s="104">
        <f>B35+TIME(0,$D35,0)</f>
        <v>0.43055555555555558</v>
      </c>
      <c r="C38" s="104">
        <f>C35+TIME(0,$D35,0)</f>
        <v>0.51388888888888884</v>
      </c>
      <c r="D38" s="111">
        <v>30</v>
      </c>
      <c r="E38" s="118" t="s">
        <v>93</v>
      </c>
      <c r="Q38" s="79" t="s">
        <v>101</v>
      </c>
    </row>
    <row r="39" spans="1:19" s="79" customFormat="1" ht="30" customHeight="1" x14ac:dyDescent="0.3">
      <c r="B39" s="104">
        <f>B38+TIME(0,$D38,0)</f>
        <v>0.4513888888888889</v>
      </c>
      <c r="C39" s="104">
        <f>C38+TIME(0,$D38,0)</f>
        <v>0.53472222222222221</v>
      </c>
      <c r="D39" s="111">
        <v>20</v>
      </c>
      <c r="E39" s="119" t="s">
        <v>123</v>
      </c>
      <c r="Q39" s="79" t="s">
        <v>101</v>
      </c>
    </row>
    <row r="40" spans="1:19" x14ac:dyDescent="0.3">
      <c r="B40" s="120"/>
      <c r="C40" s="120"/>
      <c r="D40" s="107"/>
      <c r="E40" s="115" t="s">
        <v>21</v>
      </c>
      <c r="F40" s="10"/>
      <c r="H40" s="62"/>
      <c r="I40" s="10"/>
      <c r="J40" s="10"/>
      <c r="L40" s="62"/>
      <c r="M40" s="62"/>
      <c r="N40" s="10"/>
      <c r="O40" s="114"/>
      <c r="R40" t="s">
        <v>101</v>
      </c>
      <c r="S40">
        <f>SUMIF(Q$34:Q$46,"=p",D$34:D$46)</f>
        <v>70</v>
      </c>
    </row>
    <row r="41" spans="1:19" x14ac:dyDescent="0.3">
      <c r="B41" s="121">
        <f>B39+TIME(0,$D39,0)</f>
        <v>0.46527777777777779</v>
      </c>
      <c r="C41" s="121">
        <f>C39+TIME(0,$D39,0)</f>
        <v>0.54861111111111105</v>
      </c>
      <c r="D41" s="122">
        <v>20</v>
      </c>
      <c r="E41" s="115" t="s">
        <v>22</v>
      </c>
      <c r="F41" s="10"/>
      <c r="G41" s="62"/>
      <c r="H41" s="62"/>
      <c r="I41" s="10"/>
      <c r="J41" s="10"/>
      <c r="L41" s="62"/>
      <c r="M41" s="62"/>
      <c r="N41" s="10"/>
      <c r="O41" s="10"/>
      <c r="Q41" t="s">
        <v>101</v>
      </c>
      <c r="R41" t="s">
        <v>99</v>
      </c>
      <c r="S41">
        <f>SUMIF(Q$34:Q$46,"=T",D$34:D$46)</f>
        <v>0</v>
      </c>
    </row>
    <row r="42" spans="1:19" x14ac:dyDescent="0.3">
      <c r="B42" s="66"/>
      <c r="C42" s="66"/>
      <c r="D42" s="52"/>
      <c r="E42" s="47" t="s">
        <v>124</v>
      </c>
      <c r="F42" s="10"/>
      <c r="G42" s="62"/>
      <c r="H42" s="62"/>
      <c r="I42" s="10"/>
      <c r="J42" s="10"/>
      <c r="L42" s="62"/>
      <c r="M42" s="62"/>
      <c r="N42" s="10"/>
      <c r="O42" s="10"/>
      <c r="R42" t="s">
        <v>100</v>
      </c>
      <c r="S42">
        <f>SUMIF(Q$34:Q$46,"=A",D$34:D$46)</f>
        <v>40</v>
      </c>
    </row>
    <row r="43" spans="1:19" x14ac:dyDescent="0.3">
      <c r="B43" s="64"/>
      <c r="C43" s="64"/>
      <c r="D43" s="11"/>
      <c r="E43" s="4"/>
      <c r="F43" s="10"/>
      <c r="I43" s="10"/>
      <c r="J43" s="10"/>
    </row>
    <row r="44" spans="1:19" ht="14.4" customHeight="1" x14ac:dyDescent="0.3">
      <c r="B44" s="65"/>
      <c r="C44" s="65"/>
      <c r="D44" s="10"/>
      <c r="E44" s="4" t="s">
        <v>11</v>
      </c>
      <c r="G44"/>
      <c r="H44"/>
      <c r="J44" s="10"/>
    </row>
    <row r="45" spans="1:19" ht="14.4" customHeight="1" x14ac:dyDescent="0.3">
      <c r="B45" s="66">
        <f>B41+TIME(0,D41,0)</f>
        <v>0.47916666666666669</v>
      </c>
      <c r="C45" s="66">
        <f>C41+TIME(0,D41,0)</f>
        <v>0.56249999999999989</v>
      </c>
      <c r="D45" s="74">
        <v>15</v>
      </c>
      <c r="E45" s="116" t="s">
        <v>58</v>
      </c>
      <c r="G45"/>
      <c r="H45"/>
      <c r="Q45" t="s">
        <v>100</v>
      </c>
    </row>
    <row r="46" spans="1:19" x14ac:dyDescent="0.3">
      <c r="B46" s="66">
        <f t="shared" ref="B46:C46" si="2">B45+TIME(0,$D45,0)</f>
        <v>0.48958333333333337</v>
      </c>
      <c r="C46" s="66">
        <f t="shared" si="2"/>
        <v>0.57291666666666652</v>
      </c>
      <c r="D46" s="73">
        <v>5</v>
      </c>
      <c r="E46" s="116" t="s">
        <v>95</v>
      </c>
      <c r="G46"/>
      <c r="H46"/>
      <c r="Q46" t="s">
        <v>100</v>
      </c>
    </row>
    <row r="47" spans="1:19" ht="14.4" hidden="1" customHeight="1" x14ac:dyDescent="0.3">
      <c r="A47" s="10"/>
      <c r="B47" s="68"/>
      <c r="C47" s="68" t="s">
        <v>14</v>
      </c>
      <c r="D47" s="10">
        <f>SUM($D34,D40:D42,$D45:$D46)</f>
        <v>55</v>
      </c>
      <c r="I47" s="10">
        <f>SUM($D34,I40:I42,$D45:$D46)</f>
        <v>35</v>
      </c>
      <c r="N47" s="10">
        <f>SUM($D34,N40:N42,$D45:$D46)</f>
        <v>35</v>
      </c>
    </row>
    <row r="48" spans="1:19" x14ac:dyDescent="0.3">
      <c r="A48" s="10"/>
      <c r="B48" s="68"/>
      <c r="C48" s="68"/>
      <c r="D48" s="10"/>
      <c r="I48" s="10"/>
      <c r="N48" s="10"/>
    </row>
    <row r="49" spans="1:19" x14ac:dyDescent="0.3">
      <c r="D49" s="113" t="s">
        <v>88</v>
      </c>
      <c r="E49" s="113"/>
      <c r="G49"/>
      <c r="H49"/>
    </row>
    <row r="52" spans="1:19" s="86" customFormat="1" x14ac:dyDescent="0.3">
      <c r="B52" s="14"/>
      <c r="C52" s="14"/>
    </row>
    <row r="53" spans="1:19" x14ac:dyDescent="0.3">
      <c r="A53" t="s">
        <v>116</v>
      </c>
    </row>
    <row r="54" spans="1:19" x14ac:dyDescent="0.3">
      <c r="A54" s="70"/>
      <c r="B54" s="167">
        <v>2</v>
      </c>
      <c r="C54" s="167"/>
      <c r="D54" s="2" t="s">
        <v>86</v>
      </c>
      <c r="E54" s="2"/>
      <c r="F54" s="6"/>
      <c r="G54" s="6"/>
      <c r="H54"/>
    </row>
    <row r="55" spans="1:19" x14ac:dyDescent="0.3">
      <c r="A55" s="70"/>
      <c r="B55" s="167"/>
      <c r="C55" s="167"/>
      <c r="D55" s="8" t="s">
        <v>87</v>
      </c>
      <c r="E55" s="8"/>
      <c r="F55" s="6"/>
      <c r="G55" s="6"/>
      <c r="H55"/>
    </row>
    <row r="56" spans="1:19" x14ac:dyDescent="0.3">
      <c r="A56" s="71"/>
      <c r="B56" s="167"/>
      <c r="C56" s="167"/>
      <c r="D56" s="24" t="s">
        <v>2</v>
      </c>
      <c r="E56" s="24"/>
      <c r="G56"/>
      <c r="H56"/>
    </row>
    <row r="57" spans="1:19" ht="14.4" customHeight="1" x14ac:dyDescent="0.3">
      <c r="A57" t="s">
        <v>112</v>
      </c>
    </row>
    <row r="58" spans="1:19" ht="14.4" customHeight="1" x14ac:dyDescent="0.3">
      <c r="A58" t="s">
        <v>114</v>
      </c>
      <c r="E58" s="170" t="s">
        <v>3</v>
      </c>
      <c r="F58" s="170"/>
      <c r="G58" s="170"/>
      <c r="H58" s="170"/>
      <c r="I58" s="170"/>
      <c r="Q58" t="s">
        <v>98</v>
      </c>
    </row>
    <row r="59" spans="1:19" ht="14.4" customHeight="1" x14ac:dyDescent="0.3">
      <c r="B59" s="168" t="s">
        <v>4</v>
      </c>
      <c r="C59" s="168"/>
      <c r="D59" s="53" t="s">
        <v>5</v>
      </c>
      <c r="E59" s="13" t="s">
        <v>6</v>
      </c>
      <c r="F59" s="12"/>
      <c r="G59" s="172" t="s">
        <v>4</v>
      </c>
      <c r="H59" s="173"/>
      <c r="I59" s="13" t="s">
        <v>5</v>
      </c>
      <c r="J59" s="13" t="s">
        <v>6</v>
      </c>
      <c r="L59" s="172" t="s">
        <v>4</v>
      </c>
      <c r="M59" s="173"/>
      <c r="N59" s="13" t="s">
        <v>5</v>
      </c>
      <c r="O59" s="13" t="s">
        <v>6</v>
      </c>
    </row>
    <row r="60" spans="1:19" x14ac:dyDescent="0.3">
      <c r="B60" s="59">
        <v>0.41666666666666669</v>
      </c>
      <c r="C60" s="59">
        <v>0.5</v>
      </c>
      <c r="D60" s="58">
        <v>15</v>
      </c>
      <c r="E60" s="179" t="s">
        <v>81</v>
      </c>
      <c r="F60" s="180"/>
      <c r="G60" s="180"/>
      <c r="H60" s="180"/>
      <c r="I60" s="180"/>
      <c r="J60" s="180"/>
      <c r="K60" s="180"/>
      <c r="L60" s="180"/>
      <c r="M60" s="180"/>
      <c r="N60" s="180"/>
      <c r="O60" s="181"/>
      <c r="Q60" t="s">
        <v>100</v>
      </c>
    </row>
    <row r="61" spans="1:19" x14ac:dyDescent="0.3">
      <c r="C61" s="11"/>
      <c r="D61" s="11"/>
      <c r="E61" s="4"/>
      <c r="F61" s="4"/>
      <c r="G61" s="4"/>
      <c r="H61" s="4"/>
      <c r="I61" s="4"/>
      <c r="J61" s="4"/>
      <c r="M61" s="67"/>
      <c r="N61" s="67"/>
    </row>
    <row r="62" spans="1:19" s="23" customFormat="1" ht="15.6" customHeight="1" x14ac:dyDescent="0.3">
      <c r="B62" s="10"/>
      <c r="C62" s="10"/>
      <c r="D62" s="10"/>
      <c r="E62" s="170" t="s">
        <v>9</v>
      </c>
      <c r="F62" s="170"/>
      <c r="G62" s="170"/>
      <c r="H62" s="170"/>
      <c r="I62" s="170"/>
      <c r="J62" s="4"/>
      <c r="K62"/>
      <c r="L62"/>
      <c r="M62" s="67"/>
      <c r="N62" s="67"/>
      <c r="O62"/>
      <c r="Q62"/>
      <c r="R62"/>
      <c r="S62"/>
    </row>
    <row r="63" spans="1:19" ht="15.6" x14ac:dyDescent="0.3">
      <c r="B63" s="174" t="s">
        <v>16</v>
      </c>
      <c r="C63" s="174"/>
      <c r="D63" s="174"/>
      <c r="E63" s="174"/>
      <c r="F63" s="22"/>
      <c r="G63" s="174" t="s">
        <v>17</v>
      </c>
      <c r="H63" s="174"/>
      <c r="I63" s="174"/>
      <c r="J63" s="174"/>
      <c r="K63" s="23"/>
      <c r="L63" s="174" t="s">
        <v>53</v>
      </c>
      <c r="M63" s="174"/>
      <c r="N63" s="174"/>
      <c r="O63" s="174"/>
    </row>
    <row r="64" spans="1:19" x14ac:dyDescent="0.3">
      <c r="B64" s="66">
        <f>B60+TIME(0,$D60,0)</f>
        <v>0.42708333333333337</v>
      </c>
      <c r="C64" s="66">
        <f>C60+TIME(0,$D60,0)</f>
        <v>0.51041666666666663</v>
      </c>
      <c r="D64" s="52">
        <v>20</v>
      </c>
      <c r="E64" s="47" t="s">
        <v>18</v>
      </c>
      <c r="F64" s="4"/>
      <c r="G64" s="66">
        <f>B60+TIME(0,$D60,0)</f>
        <v>0.42708333333333337</v>
      </c>
      <c r="H64" s="66">
        <f>C60+TIME(0,$D60,0)</f>
        <v>0.51041666666666663</v>
      </c>
      <c r="I64" s="58">
        <v>20</v>
      </c>
      <c r="J64" s="47" t="s">
        <v>18</v>
      </c>
      <c r="L64" s="66">
        <f>B60+TIME(0,$D60,0)</f>
        <v>0.42708333333333337</v>
      </c>
      <c r="M64" s="66">
        <f>C60+TIME(0,$D60,0)</f>
        <v>0.51041666666666663</v>
      </c>
      <c r="N64" s="58">
        <v>30</v>
      </c>
      <c r="O64" s="49" t="s">
        <v>20</v>
      </c>
      <c r="Q64" t="s">
        <v>101</v>
      </c>
      <c r="R64" t="s">
        <v>101</v>
      </c>
      <c r="S64">
        <f>SUMIF(Q$60:Q$72,"=p",D$60:D$72)</f>
        <v>35</v>
      </c>
    </row>
    <row r="65" spans="1:19" x14ac:dyDescent="0.3">
      <c r="B65" s="66">
        <f>B64+TIME(0,$D64,0)</f>
        <v>0.44097222222222227</v>
      </c>
      <c r="C65" s="66">
        <f>C64+TIME(0,$D64,0)</f>
        <v>0.52430555555555547</v>
      </c>
      <c r="D65" s="1">
        <v>5</v>
      </c>
      <c r="E65" s="25" t="s">
        <v>21</v>
      </c>
      <c r="F65" s="4"/>
      <c r="G65" s="66">
        <f>G64+TIME(0,$I64,0)</f>
        <v>0.44097222222222227</v>
      </c>
      <c r="H65" s="66">
        <f>H64+TIME(0,$I64,0)</f>
        <v>0.52430555555555547</v>
      </c>
      <c r="I65" s="58">
        <v>15</v>
      </c>
      <c r="J65" s="25" t="s">
        <v>89</v>
      </c>
      <c r="L65" s="66">
        <f>L64+TIME(0,$N64,0)</f>
        <v>0.44791666666666669</v>
      </c>
      <c r="M65" s="66">
        <f>M64+TIME(0,$N64,0)</f>
        <v>0.53125</v>
      </c>
      <c r="N65" s="58">
        <v>15</v>
      </c>
      <c r="O65" s="25" t="s">
        <v>18</v>
      </c>
      <c r="Q65" t="s">
        <v>101</v>
      </c>
      <c r="R65" t="s">
        <v>99</v>
      </c>
      <c r="S65">
        <f>SUMIF(Q$60:Q$72,"=T",D$60:D$72)</f>
        <v>35</v>
      </c>
    </row>
    <row r="66" spans="1:19" x14ac:dyDescent="0.3">
      <c r="B66" s="66">
        <f t="shared" ref="B66:C72" si="3">B65+TIME(0,$D65,0)</f>
        <v>0.44444444444444448</v>
      </c>
      <c r="C66" s="66">
        <f t="shared" si="3"/>
        <v>0.52777777777777768</v>
      </c>
      <c r="D66" s="1">
        <v>10</v>
      </c>
      <c r="E66" s="48" t="s">
        <v>22</v>
      </c>
      <c r="F66" s="4"/>
      <c r="G66" s="66">
        <f t="shared" ref="G66:H68" si="4">G65+TIME(0,$I65,0)</f>
        <v>0.45138888888888895</v>
      </c>
      <c r="H66" s="66">
        <f t="shared" si="4"/>
        <v>0.5347222222222221</v>
      </c>
      <c r="I66" s="58">
        <v>20</v>
      </c>
      <c r="J66" s="25" t="s">
        <v>90</v>
      </c>
      <c r="L66" s="66">
        <f t="shared" ref="L66:M68" si="5">L65+TIME(0,$N65,0)</f>
        <v>0.45833333333333337</v>
      </c>
      <c r="M66" s="66">
        <f t="shared" si="5"/>
        <v>0.54166666666666663</v>
      </c>
      <c r="N66" s="58">
        <v>5</v>
      </c>
      <c r="O66" s="25" t="s">
        <v>21</v>
      </c>
      <c r="Q66" t="s">
        <v>101</v>
      </c>
      <c r="R66" t="s">
        <v>100</v>
      </c>
      <c r="S66">
        <f>SUMIF(Q$60:Q$72,"=A",D$60:D$72)</f>
        <v>40</v>
      </c>
    </row>
    <row r="67" spans="1:19" x14ac:dyDescent="0.3">
      <c r="B67" s="66">
        <f t="shared" si="3"/>
        <v>0.4513888888888889</v>
      </c>
      <c r="C67" s="66">
        <f t="shared" si="3"/>
        <v>0.5347222222222221</v>
      </c>
      <c r="D67" s="1">
        <v>15</v>
      </c>
      <c r="E67" s="25" t="s">
        <v>89</v>
      </c>
      <c r="F67" s="4"/>
      <c r="G67" s="66">
        <f t="shared" si="4"/>
        <v>0.46527777777777785</v>
      </c>
      <c r="H67" s="66">
        <f t="shared" si="4"/>
        <v>0.54861111111111094</v>
      </c>
      <c r="I67" s="58">
        <v>5</v>
      </c>
      <c r="J67" s="25" t="s">
        <v>21</v>
      </c>
      <c r="L67" s="66">
        <f t="shared" si="5"/>
        <v>0.46180555555555558</v>
      </c>
      <c r="M67" s="66">
        <f t="shared" si="5"/>
        <v>0.54513888888888884</v>
      </c>
      <c r="N67" s="58">
        <v>5</v>
      </c>
      <c r="O67" s="48" t="s">
        <v>22</v>
      </c>
      <c r="Q67" t="s">
        <v>99</v>
      </c>
    </row>
    <row r="68" spans="1:19" x14ac:dyDescent="0.3">
      <c r="B68" s="66">
        <f t="shared" si="3"/>
        <v>0.46180555555555558</v>
      </c>
      <c r="C68" s="66">
        <f t="shared" si="3"/>
        <v>0.54513888888888873</v>
      </c>
      <c r="D68" s="1">
        <v>20</v>
      </c>
      <c r="E68" s="25" t="s">
        <v>90</v>
      </c>
      <c r="F68" s="4"/>
      <c r="G68" s="66">
        <f t="shared" si="4"/>
        <v>0.46875000000000006</v>
      </c>
      <c r="H68" s="66">
        <f t="shared" si="4"/>
        <v>0.55208333333333315</v>
      </c>
      <c r="I68" s="58">
        <v>10</v>
      </c>
      <c r="J68" s="48" t="s">
        <v>22</v>
      </c>
      <c r="L68" s="66">
        <f t="shared" si="5"/>
        <v>0.46527777777777779</v>
      </c>
      <c r="M68" s="66">
        <f t="shared" si="5"/>
        <v>0.54861111111111105</v>
      </c>
      <c r="N68" s="58">
        <v>15</v>
      </c>
      <c r="O68" s="25" t="s">
        <v>89</v>
      </c>
      <c r="Q68" t="s">
        <v>99</v>
      </c>
    </row>
    <row r="69" spans="1:19" x14ac:dyDescent="0.3">
      <c r="B69" s="64"/>
      <c r="C69" s="64"/>
      <c r="D69" s="11"/>
      <c r="E69" s="4"/>
      <c r="F69" s="4"/>
      <c r="G69" s="4"/>
      <c r="H69" s="7"/>
      <c r="I69" s="7"/>
      <c r="J69" s="7"/>
    </row>
    <row r="70" spans="1:19" ht="14.4" customHeight="1" x14ac:dyDescent="0.3">
      <c r="B70" s="65"/>
      <c r="C70" s="65"/>
      <c r="D70" s="10"/>
      <c r="E70" s="182" t="s">
        <v>11</v>
      </c>
      <c r="F70" s="182"/>
      <c r="G70" s="182"/>
      <c r="H70" s="182"/>
      <c r="I70" s="182"/>
      <c r="J70" s="4"/>
    </row>
    <row r="71" spans="1:19" ht="14.4" customHeight="1" x14ac:dyDescent="0.3">
      <c r="B71" s="66">
        <f>B68+TIME(0,$D68,0)</f>
        <v>0.47569444444444448</v>
      </c>
      <c r="C71" s="66">
        <f>C68+TIME(0,$D68,0)</f>
        <v>0.55902777777777757</v>
      </c>
      <c r="D71" s="74">
        <v>20</v>
      </c>
      <c r="E71" s="171" t="s">
        <v>58</v>
      </c>
      <c r="F71" s="171"/>
      <c r="G71" s="171"/>
      <c r="H71" s="171"/>
      <c r="I71" s="171"/>
      <c r="J71" s="171"/>
      <c r="K71" s="171"/>
      <c r="L71" s="171"/>
      <c r="M71" s="171"/>
      <c r="N71" s="171"/>
      <c r="O71" s="171"/>
      <c r="Q71" t="s">
        <v>100</v>
      </c>
    </row>
    <row r="72" spans="1:19" x14ac:dyDescent="0.3">
      <c r="B72" s="66">
        <f t="shared" si="3"/>
        <v>0.48958333333333337</v>
      </c>
      <c r="C72" s="66">
        <f t="shared" si="3"/>
        <v>0.57291666666666641</v>
      </c>
      <c r="D72" s="73">
        <v>5</v>
      </c>
      <c r="E72" s="179" t="s">
        <v>95</v>
      </c>
      <c r="F72" s="180"/>
      <c r="G72" s="180"/>
      <c r="H72" s="180"/>
      <c r="I72" s="180"/>
      <c r="J72" s="180"/>
      <c r="K72" s="180"/>
      <c r="L72" s="180"/>
      <c r="M72" s="180"/>
      <c r="N72" s="180"/>
      <c r="O72" s="181"/>
      <c r="Q72" t="s">
        <v>100</v>
      </c>
    </row>
    <row r="73" spans="1:19" hidden="1" x14ac:dyDescent="0.3">
      <c r="A73" s="10"/>
      <c r="B73" s="68"/>
      <c r="C73" s="68" t="s">
        <v>14</v>
      </c>
      <c r="D73" s="10">
        <f>SUM($D60,D64:D68,$D71:$D72)</f>
        <v>110</v>
      </c>
      <c r="I73" s="10">
        <f>SUM($D60,I64:I68,$D71:$D72)</f>
        <v>110</v>
      </c>
      <c r="N73" s="10">
        <f>SUM($D60,N64:N68,$D71:$D72)</f>
        <v>110</v>
      </c>
    </row>
    <row r="74" spans="1:19" x14ac:dyDescent="0.3">
      <c r="A74" s="10"/>
      <c r="B74" s="68"/>
      <c r="C74" s="68"/>
      <c r="D74" s="10"/>
      <c r="I74" s="10"/>
      <c r="N74" s="10"/>
    </row>
    <row r="75" spans="1:19" x14ac:dyDescent="0.3">
      <c r="D75" s="169" t="s">
        <v>88</v>
      </c>
      <c r="E75" s="169"/>
      <c r="F75" s="169"/>
      <c r="G75" s="169"/>
      <c r="H75" s="169"/>
      <c r="I75" s="169"/>
      <c r="J75" s="169"/>
    </row>
    <row r="77" spans="1:19" x14ac:dyDescent="0.3">
      <c r="E77" t="s">
        <v>25</v>
      </c>
    </row>
    <row r="78" spans="1:19" x14ac:dyDescent="0.3">
      <c r="E78" t="s">
        <v>26</v>
      </c>
    </row>
    <row r="80" spans="1:19" s="86" customFormat="1" x14ac:dyDescent="0.3">
      <c r="B80" s="14"/>
      <c r="C80" s="14"/>
      <c r="G80" s="14"/>
      <c r="H80" s="14"/>
    </row>
    <row r="81" spans="1:15" x14ac:dyDescent="0.3">
      <c r="A81" t="s">
        <v>73</v>
      </c>
    </row>
    <row r="82" spans="1:15" x14ac:dyDescent="0.3">
      <c r="A82" s="10"/>
      <c r="C82"/>
      <c r="F82" s="10"/>
      <c r="H82"/>
    </row>
    <row r="84" spans="1:15" x14ac:dyDescent="0.3">
      <c r="B84" s="167">
        <v>2</v>
      </c>
      <c r="C84" s="167"/>
      <c r="D84" s="2" t="s">
        <v>0</v>
      </c>
      <c r="E84" s="2"/>
      <c r="F84" s="6"/>
      <c r="G84" s="6"/>
      <c r="H84"/>
    </row>
    <row r="85" spans="1:15" x14ac:dyDescent="0.3">
      <c r="B85" s="167"/>
      <c r="C85" s="167"/>
      <c r="D85" s="8" t="s">
        <v>1</v>
      </c>
      <c r="E85" s="8"/>
      <c r="F85" s="6"/>
      <c r="G85" s="6"/>
      <c r="H85"/>
    </row>
    <row r="86" spans="1:15" x14ac:dyDescent="0.3">
      <c r="B86" s="167"/>
      <c r="C86" s="167"/>
      <c r="D86" s="24" t="s">
        <v>2</v>
      </c>
      <c r="E86" s="24"/>
      <c r="G86"/>
      <c r="H86"/>
    </row>
    <row r="88" spans="1:15" x14ac:dyDescent="0.3">
      <c r="E88" s="170" t="s">
        <v>3</v>
      </c>
      <c r="F88" s="170"/>
      <c r="G88" s="170"/>
      <c r="H88" s="170"/>
      <c r="I88" s="170"/>
    </row>
    <row r="89" spans="1:15" x14ac:dyDescent="0.3">
      <c r="B89" s="168" t="s">
        <v>4</v>
      </c>
      <c r="C89" s="168"/>
      <c r="D89" s="53" t="s">
        <v>5</v>
      </c>
      <c r="E89" s="13" t="s">
        <v>6</v>
      </c>
      <c r="F89" s="12"/>
      <c r="G89" s="172" t="s">
        <v>4</v>
      </c>
      <c r="H89" s="173"/>
      <c r="I89" s="13" t="s">
        <v>5</v>
      </c>
      <c r="J89" s="13" t="s">
        <v>6</v>
      </c>
      <c r="L89" s="172" t="s">
        <v>4</v>
      </c>
      <c r="M89" s="173"/>
      <c r="N89" s="13" t="s">
        <v>5</v>
      </c>
      <c r="O89" s="13" t="s">
        <v>6</v>
      </c>
    </row>
    <row r="90" spans="1:15" x14ac:dyDescent="0.3">
      <c r="B90" s="9">
        <v>0.4236111111111111</v>
      </c>
      <c r="C90" s="9">
        <v>0.51388888888888895</v>
      </c>
      <c r="D90" s="58">
        <v>30</v>
      </c>
      <c r="E90" s="179" t="s">
        <v>15</v>
      </c>
      <c r="F90" s="180"/>
      <c r="G90" s="180"/>
      <c r="H90" s="180"/>
      <c r="I90" s="180"/>
      <c r="J90" s="180"/>
      <c r="K90" s="180"/>
      <c r="L90" s="180"/>
      <c r="M90" s="180"/>
      <c r="N90" s="180"/>
      <c r="O90" s="181"/>
    </row>
    <row r="91" spans="1:15" x14ac:dyDescent="0.3">
      <c r="C91" s="11"/>
      <c r="D91" s="11"/>
      <c r="E91" s="4"/>
      <c r="F91" s="4"/>
      <c r="G91" s="4"/>
      <c r="H91" s="4"/>
      <c r="I91" s="4"/>
      <c r="J91" s="4"/>
      <c r="M91" s="67"/>
      <c r="N91" s="67"/>
    </row>
    <row r="92" spans="1:15" x14ac:dyDescent="0.3">
      <c r="D92" s="10"/>
      <c r="E92" s="170" t="s">
        <v>9</v>
      </c>
      <c r="F92" s="170"/>
      <c r="G92" s="170"/>
      <c r="H92" s="170"/>
      <c r="I92" s="170"/>
      <c r="J92" s="4"/>
      <c r="M92" s="67"/>
      <c r="N92" s="67"/>
    </row>
    <row r="93" spans="1:15" ht="15.6" x14ac:dyDescent="0.3">
      <c r="B93" s="174" t="s">
        <v>16</v>
      </c>
      <c r="C93" s="174"/>
      <c r="D93" s="174"/>
      <c r="E93" s="174"/>
      <c r="F93" s="22"/>
      <c r="G93" s="174" t="s">
        <v>17</v>
      </c>
      <c r="H93" s="174"/>
      <c r="I93" s="174"/>
      <c r="J93" s="174"/>
      <c r="K93" s="23"/>
      <c r="L93" s="174" t="s">
        <v>53</v>
      </c>
      <c r="M93" s="174"/>
      <c r="N93" s="174"/>
      <c r="O93" s="174"/>
    </row>
    <row r="94" spans="1:15" x14ac:dyDescent="0.3">
      <c r="B94" s="66">
        <v>0.44444444444444442</v>
      </c>
      <c r="C94" s="66">
        <v>0.53472222222222221</v>
      </c>
      <c r="D94" s="52">
        <v>20</v>
      </c>
      <c r="E94" s="47" t="s">
        <v>18</v>
      </c>
      <c r="F94" s="4"/>
      <c r="G94" s="66">
        <v>0.44444444444444442</v>
      </c>
      <c r="H94" s="66">
        <v>0.53472222222222221</v>
      </c>
      <c r="I94" s="58">
        <v>20</v>
      </c>
      <c r="J94" s="47" t="s">
        <v>18</v>
      </c>
      <c r="L94" s="66">
        <v>0.44444444444444442</v>
      </c>
      <c r="M94" s="66">
        <v>0.53472222222222221</v>
      </c>
      <c r="N94" s="58">
        <v>30</v>
      </c>
      <c r="O94" s="49" t="s">
        <v>20</v>
      </c>
    </row>
    <row r="95" spans="1:15" x14ac:dyDescent="0.3">
      <c r="B95" s="66">
        <v>0.45833333333333331</v>
      </c>
      <c r="C95" s="66">
        <v>4.8611111111111112E-2</v>
      </c>
      <c r="D95" s="1">
        <v>5</v>
      </c>
      <c r="E95" s="25" t="s">
        <v>21</v>
      </c>
      <c r="F95" s="4"/>
      <c r="G95" s="9">
        <v>0.45833333333333331</v>
      </c>
      <c r="H95" s="9">
        <v>4.8611111111111112E-2</v>
      </c>
      <c r="I95" s="58">
        <v>20</v>
      </c>
      <c r="J95" s="25" t="s">
        <v>19</v>
      </c>
      <c r="L95" s="9">
        <v>0.46527777777777773</v>
      </c>
      <c r="M95" s="9">
        <v>5.5555555555555552E-2</v>
      </c>
      <c r="N95" s="58">
        <v>15</v>
      </c>
      <c r="O95" s="25" t="s">
        <v>18</v>
      </c>
    </row>
    <row r="96" spans="1:15" x14ac:dyDescent="0.3">
      <c r="B96" s="66">
        <v>0.46180555555555558</v>
      </c>
      <c r="C96" s="66">
        <v>5.2083333333333336E-2</v>
      </c>
      <c r="D96" s="1">
        <v>10</v>
      </c>
      <c r="E96" s="48" t="s">
        <v>22</v>
      </c>
      <c r="F96" s="4"/>
      <c r="G96" s="9">
        <v>0.47222222222222227</v>
      </c>
      <c r="H96" s="9">
        <v>6.25E-2</v>
      </c>
      <c r="I96" s="58">
        <v>5</v>
      </c>
      <c r="J96" s="25" t="s">
        <v>21</v>
      </c>
      <c r="L96" s="9">
        <v>0.47569444444444442</v>
      </c>
      <c r="M96" s="9">
        <v>6.5972222222222224E-2</v>
      </c>
      <c r="N96" s="58">
        <v>5</v>
      </c>
      <c r="O96" s="25" t="s">
        <v>21</v>
      </c>
    </row>
    <row r="97" spans="2:15" x14ac:dyDescent="0.3">
      <c r="B97" s="66">
        <v>0.46875</v>
      </c>
      <c r="C97" s="66">
        <v>5.9027777777777783E-2</v>
      </c>
      <c r="D97" s="1">
        <v>20</v>
      </c>
      <c r="E97" s="25" t="s">
        <v>19</v>
      </c>
      <c r="F97" s="4"/>
      <c r="G97" s="9">
        <v>0.47569444444444442</v>
      </c>
      <c r="H97" s="9">
        <v>6.5972222222222224E-2</v>
      </c>
      <c r="I97" s="58">
        <v>10</v>
      </c>
      <c r="J97" s="48" t="s">
        <v>22</v>
      </c>
      <c r="L97" s="9">
        <v>0.47916666666666669</v>
      </c>
      <c r="M97" s="9">
        <v>6.9444444444444434E-2</v>
      </c>
      <c r="N97" s="58">
        <v>5</v>
      </c>
      <c r="O97" s="48" t="s">
        <v>22</v>
      </c>
    </row>
    <row r="98" spans="2:15" x14ac:dyDescent="0.3">
      <c r="B98" s="62"/>
      <c r="C98" s="62"/>
      <c r="D98" s="11"/>
      <c r="E98" s="4"/>
      <c r="F98" s="4"/>
      <c r="G98" s="4"/>
      <c r="H98" s="7"/>
      <c r="I98" s="7"/>
      <c r="J98" s="7"/>
    </row>
    <row r="99" spans="2:15" x14ac:dyDescent="0.3">
      <c r="B99" s="62"/>
      <c r="C99" s="62"/>
      <c r="D99" s="10"/>
      <c r="E99" s="182" t="s">
        <v>11</v>
      </c>
      <c r="F99" s="182"/>
      <c r="G99" s="182"/>
      <c r="H99" s="182"/>
      <c r="I99" s="182"/>
      <c r="J99" s="4"/>
    </row>
    <row r="100" spans="2:15" x14ac:dyDescent="0.3">
      <c r="B100" s="72">
        <v>0.4826388888888889</v>
      </c>
      <c r="C100" s="72">
        <v>7.2916666666666671E-2</v>
      </c>
      <c r="D100" s="74">
        <v>15</v>
      </c>
      <c r="E100" s="171" t="s">
        <v>58</v>
      </c>
      <c r="F100" s="171"/>
      <c r="G100" s="171"/>
      <c r="H100" s="171"/>
      <c r="I100" s="171"/>
      <c r="J100" s="171"/>
      <c r="K100" s="171"/>
      <c r="L100" s="171"/>
      <c r="M100" s="171"/>
      <c r="N100" s="171"/>
      <c r="O100" s="171"/>
    </row>
    <row r="101" spans="2:15" x14ac:dyDescent="0.3">
      <c r="B101" s="66">
        <v>0.49305555555555558</v>
      </c>
      <c r="C101" s="66">
        <v>8.3333333333333329E-2</v>
      </c>
      <c r="D101" s="73">
        <v>10</v>
      </c>
      <c r="E101" s="176" t="s">
        <v>23</v>
      </c>
      <c r="F101" s="177"/>
      <c r="G101" s="177"/>
      <c r="H101" s="177"/>
      <c r="I101" s="177"/>
      <c r="J101" s="177"/>
      <c r="K101" s="177"/>
      <c r="L101" s="177"/>
      <c r="M101" s="177"/>
      <c r="N101" s="177"/>
      <c r="O101" s="178"/>
    </row>
    <row r="102" spans="2:15" x14ac:dyDescent="0.3">
      <c r="C102" s="68" t="s">
        <v>14</v>
      </c>
      <c r="D102" s="10">
        <f>SUM(D89:D101)</f>
        <v>110</v>
      </c>
      <c r="I102" s="10">
        <f>SUM(I89:I101)+D90+D100+D101</f>
        <v>110</v>
      </c>
      <c r="N102" s="10">
        <f>SUM(N89:N101)+D90+D100+D101</f>
        <v>110</v>
      </c>
    </row>
  </sheetData>
  <mergeCells count="33">
    <mergeCell ref="L33:M33"/>
    <mergeCell ref="B2:C4"/>
    <mergeCell ref="B6:C6"/>
    <mergeCell ref="B28:C30"/>
    <mergeCell ref="B33:C33"/>
    <mergeCell ref="G33:H33"/>
    <mergeCell ref="E71:O71"/>
    <mergeCell ref="B54:C56"/>
    <mergeCell ref="E58:I58"/>
    <mergeCell ref="B59:C59"/>
    <mergeCell ref="G59:H59"/>
    <mergeCell ref="L59:M59"/>
    <mergeCell ref="E60:O60"/>
    <mergeCell ref="E62:I62"/>
    <mergeCell ref="B63:E63"/>
    <mergeCell ref="G63:J63"/>
    <mergeCell ref="L63:O63"/>
    <mergeCell ref="E70:I70"/>
    <mergeCell ref="E72:O72"/>
    <mergeCell ref="D75:J75"/>
    <mergeCell ref="B84:C86"/>
    <mergeCell ref="E88:I88"/>
    <mergeCell ref="B89:C89"/>
    <mergeCell ref="G89:H89"/>
    <mergeCell ref="L89:M89"/>
    <mergeCell ref="E100:O100"/>
    <mergeCell ref="E101:O101"/>
    <mergeCell ref="E90:O90"/>
    <mergeCell ref="E92:I92"/>
    <mergeCell ref="B93:E93"/>
    <mergeCell ref="G93:J93"/>
    <mergeCell ref="L93:O93"/>
    <mergeCell ref="E99:I99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88"/>
  <sheetViews>
    <sheetView showGridLines="0" zoomScale="70" zoomScaleNormal="70" workbookViewId="0">
      <selection activeCell="J13" sqref="J13"/>
    </sheetView>
  </sheetViews>
  <sheetFormatPr defaultColWidth="8.88671875" defaultRowHeight="14.4" x14ac:dyDescent="0.3"/>
  <cols>
    <col min="1" max="1" width="8.88671875" style="16"/>
    <col min="2" max="2" width="6.6640625" style="15" customWidth="1"/>
    <col min="3" max="3" width="7.77734375" style="15" customWidth="1"/>
    <col min="4" max="4" width="14.33203125" style="16" bestFit="1" customWidth="1"/>
    <col min="5" max="5" width="22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" style="16" customWidth="1"/>
    <col min="16" max="16" width="3.21875" style="16" customWidth="1"/>
    <col min="17" max="18" width="6.6640625" style="16" customWidth="1"/>
    <col min="19" max="19" width="14.33203125" style="16" customWidth="1"/>
    <col min="20" max="20" width="22" style="16" customWidth="1"/>
    <col min="21" max="21" width="3.33203125" style="16" customWidth="1"/>
    <col min="22" max="23" width="6.6640625" style="16" customWidth="1"/>
    <col min="24" max="24" width="14.33203125" style="16" customWidth="1"/>
    <col min="25" max="25" width="22" style="16" customWidth="1"/>
    <col min="26" max="26" width="3.5546875" style="16" customWidth="1"/>
    <col min="27" max="28" width="6.6640625" style="16" customWidth="1"/>
    <col min="29" max="29" width="14.33203125" style="16" customWidth="1"/>
    <col min="30" max="30" width="22" style="16" customWidth="1"/>
    <col min="31" max="31" width="11.109375" style="16" customWidth="1"/>
    <col min="32" max="16384" width="8.88671875" style="16"/>
  </cols>
  <sheetData>
    <row r="1" spans="1:34" customFormat="1" x14ac:dyDescent="0.3">
      <c r="A1" t="s">
        <v>154</v>
      </c>
      <c r="B1" s="10"/>
      <c r="C1" s="10"/>
    </row>
    <row r="2" spans="1:34" customFormat="1" x14ac:dyDescent="0.3">
      <c r="A2" s="16"/>
      <c r="B2" s="207">
        <v>3</v>
      </c>
      <c r="C2" s="207"/>
      <c r="E2" s="134" t="s">
        <v>150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</row>
    <row r="3" spans="1:34" customFormat="1" x14ac:dyDescent="0.3">
      <c r="A3" s="16"/>
      <c r="B3" s="207"/>
      <c r="C3" s="207"/>
      <c r="E3" s="135" t="s">
        <v>132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</row>
    <row r="4" spans="1:34" customFormat="1" x14ac:dyDescent="0.3">
      <c r="A4" s="16"/>
      <c r="B4" s="207"/>
      <c r="C4" s="207"/>
      <c r="D4" s="69"/>
      <c r="E4" s="69"/>
      <c r="F4" s="69"/>
      <c r="G4" s="69"/>
      <c r="H4" s="69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</row>
    <row r="5" spans="1:34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t="s">
        <v>98</v>
      </c>
      <c r="AG5" s="16"/>
      <c r="AH5" s="16"/>
    </row>
    <row r="6" spans="1:34" customFormat="1" ht="28.8" customHeight="1" x14ac:dyDescent="0.3">
      <c r="A6" s="16"/>
      <c r="B6" s="190" t="s">
        <v>4</v>
      </c>
      <c r="C6" s="191"/>
      <c r="D6" s="55" t="s">
        <v>5</v>
      </c>
      <c r="E6" s="55" t="s">
        <v>6</v>
      </c>
      <c r="F6" s="19"/>
      <c r="G6" s="199" t="s">
        <v>4</v>
      </c>
      <c r="H6" s="199"/>
      <c r="I6" s="55" t="s">
        <v>5</v>
      </c>
      <c r="J6" s="55" t="s">
        <v>6</v>
      </c>
      <c r="K6" s="16"/>
      <c r="L6" s="190" t="s">
        <v>4</v>
      </c>
      <c r="M6" s="191"/>
      <c r="N6" s="89" t="s">
        <v>5</v>
      </c>
      <c r="O6" s="89" t="s">
        <v>6</v>
      </c>
      <c r="P6" s="163"/>
      <c r="Q6" s="186"/>
      <c r="R6" s="186"/>
      <c r="S6" s="77"/>
      <c r="T6" s="77"/>
      <c r="U6" s="16"/>
      <c r="V6" s="186"/>
      <c r="W6" s="186"/>
      <c r="X6" s="77"/>
      <c r="Y6" s="77"/>
      <c r="Z6" s="77"/>
      <c r="AA6" s="186"/>
      <c r="AB6" s="186"/>
      <c r="AC6" s="77"/>
      <c r="AD6" s="77"/>
      <c r="AE6" s="77"/>
    </row>
    <row r="7" spans="1:34" customFormat="1" x14ac:dyDescent="0.3">
      <c r="A7" s="16"/>
      <c r="B7" s="59">
        <v>0.41666666666666669</v>
      </c>
      <c r="C7" s="59">
        <v>0.5</v>
      </c>
      <c r="D7" s="56">
        <v>5</v>
      </c>
      <c r="E7" s="208" t="s">
        <v>27</v>
      </c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16"/>
      <c r="AF7" t="s">
        <v>100</v>
      </c>
    </row>
    <row r="8" spans="1:34" customFormat="1" ht="23.4" customHeight="1" x14ac:dyDescent="0.3">
      <c r="A8" s="16"/>
      <c r="B8" s="57">
        <f>B7+TIME(0,D7,0)</f>
        <v>0.4201388888888889</v>
      </c>
      <c r="C8" s="57">
        <f>C7+TIME(0,D7,0)</f>
        <v>0.50347222222222221</v>
      </c>
      <c r="D8" s="56">
        <v>10</v>
      </c>
      <c r="E8" s="210" t="s">
        <v>79</v>
      </c>
      <c r="F8" s="211"/>
      <c r="G8" s="211"/>
      <c r="H8" s="211"/>
      <c r="I8" s="211"/>
      <c r="J8" s="211"/>
      <c r="K8" s="211"/>
      <c r="L8" s="211"/>
      <c r="M8" s="211"/>
      <c r="N8" s="211"/>
      <c r="O8" s="21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"/>
      <c r="AF8" t="s">
        <v>99</v>
      </c>
    </row>
    <row r="9" spans="1:34" customFormat="1" x14ac:dyDescent="0.3">
      <c r="A9" s="16"/>
      <c r="B9" s="76"/>
      <c r="C9" s="7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G9" t="s">
        <v>101</v>
      </c>
      <c r="AH9">
        <f>SUMIF(AF$7:AF$20,"=P",D$7:D$20)</f>
        <v>45</v>
      </c>
    </row>
    <row r="10" spans="1:34" customFormat="1" ht="15.6" customHeight="1" x14ac:dyDescent="0.3">
      <c r="A10" s="21"/>
      <c r="B10" s="187" t="s">
        <v>29</v>
      </c>
      <c r="C10" s="188"/>
      <c r="D10" s="188"/>
      <c r="E10" s="189"/>
      <c r="F10" s="29"/>
      <c r="G10" s="187" t="s">
        <v>160</v>
      </c>
      <c r="H10" s="188"/>
      <c r="I10" s="188"/>
      <c r="J10" s="189"/>
      <c r="K10" s="30"/>
      <c r="L10" s="187" t="s">
        <v>91</v>
      </c>
      <c r="M10" s="188"/>
      <c r="N10" s="188"/>
      <c r="O10" s="189"/>
      <c r="P10" s="29"/>
      <c r="Q10" s="16"/>
      <c r="R10" s="16"/>
      <c r="S10" s="16"/>
      <c r="T10" s="16"/>
      <c r="U10" s="21"/>
      <c r="V10" s="16"/>
      <c r="W10" s="16"/>
      <c r="X10" s="16"/>
      <c r="Y10" s="16"/>
      <c r="Z10" s="27"/>
      <c r="AA10" s="16"/>
      <c r="AB10" s="16"/>
      <c r="AC10" s="16"/>
      <c r="AD10" s="16"/>
      <c r="AE10" s="27"/>
      <c r="AG10" t="s">
        <v>99</v>
      </c>
      <c r="AH10">
        <f>SUMIF(AF$7:AF$20,"=T",D$7:D$20)</f>
        <v>55</v>
      </c>
    </row>
    <row r="11" spans="1:34" customFormat="1" ht="33" customHeight="1" x14ac:dyDescent="0.3">
      <c r="A11" s="16"/>
      <c r="B11" s="57">
        <f>B8+TIME(0,$D8,0)</f>
        <v>0.42708333333333331</v>
      </c>
      <c r="C11" s="57">
        <f>C8+TIME(0,$D8,0)</f>
        <v>0.51041666666666663</v>
      </c>
      <c r="D11" s="56">
        <v>45</v>
      </c>
      <c r="E11" s="143" t="s">
        <v>142</v>
      </c>
      <c r="F11" s="27"/>
      <c r="G11" s="57">
        <f>$B8+TIME(0,$D8,0)</f>
        <v>0.42708333333333331</v>
      </c>
      <c r="H11" s="57">
        <f>$C8+TIME(0,$D8,0)</f>
        <v>0.51041666666666663</v>
      </c>
      <c r="I11" s="56">
        <v>30</v>
      </c>
      <c r="J11" s="143" t="s">
        <v>89</v>
      </c>
      <c r="K11" s="32"/>
      <c r="L11" s="57">
        <f>$B8+TIME(0,$D8,0)</f>
        <v>0.42708333333333331</v>
      </c>
      <c r="M11" s="57">
        <f>$C8+TIME(0,$D8,0)</f>
        <v>0.51041666666666663</v>
      </c>
      <c r="N11" s="56">
        <v>30</v>
      </c>
      <c r="O11" s="143" t="s">
        <v>89</v>
      </c>
      <c r="P11" s="27"/>
      <c r="Q11" s="16"/>
      <c r="R11" s="16"/>
      <c r="S11" s="16"/>
      <c r="T11" s="16"/>
      <c r="U11" s="16"/>
      <c r="V11" s="16"/>
      <c r="W11" s="16"/>
      <c r="X11" s="16"/>
      <c r="Y11" s="16"/>
      <c r="Z11" s="27"/>
      <c r="AA11" s="16"/>
      <c r="AB11" s="16"/>
      <c r="AC11" s="16"/>
      <c r="AD11" s="16"/>
      <c r="AE11" s="27"/>
      <c r="AF11" t="s">
        <v>99</v>
      </c>
      <c r="AG11" t="s">
        <v>100</v>
      </c>
      <c r="AH11">
        <f>SUMIF(AF$7:AF$20,"=A",D$7:D$20)</f>
        <v>10</v>
      </c>
    </row>
    <row r="12" spans="1:34" customFormat="1" ht="33.6" customHeight="1" x14ac:dyDescent="0.3">
      <c r="A12" s="16"/>
      <c r="B12" s="57">
        <f>B11+TIME(0,D11,0)</f>
        <v>0.45833333333333331</v>
      </c>
      <c r="C12" s="57">
        <f>C11+TIME(0,D11,0)</f>
        <v>0.54166666666666663</v>
      </c>
      <c r="D12" s="56">
        <v>45</v>
      </c>
      <c r="E12" s="143" t="s">
        <v>146</v>
      </c>
      <c r="F12" s="27"/>
      <c r="G12" s="57">
        <f>G11+TIME(0,$I16,0)</f>
        <v>0.44791666666666663</v>
      </c>
      <c r="H12" s="57">
        <f>H11+TIME(0,$I16,0)</f>
        <v>0.53125</v>
      </c>
      <c r="I12" s="56">
        <v>30</v>
      </c>
      <c r="J12" s="143" t="s">
        <v>35</v>
      </c>
      <c r="K12" s="32"/>
      <c r="L12" s="57">
        <f>L11+TIME(0,$N11,0)</f>
        <v>0.44791666666666663</v>
      </c>
      <c r="M12" s="57">
        <f>M11+TIME(0,$N11,0)</f>
        <v>0.53125</v>
      </c>
      <c r="N12" s="56">
        <v>45</v>
      </c>
      <c r="O12" s="143" t="s">
        <v>146</v>
      </c>
      <c r="P12" s="27"/>
      <c r="Q12" s="16"/>
      <c r="R12" s="16"/>
      <c r="S12" s="16"/>
      <c r="T12" s="16"/>
      <c r="U12" s="16"/>
      <c r="V12" s="16"/>
      <c r="W12" s="16"/>
      <c r="X12" s="16"/>
      <c r="Y12" s="16"/>
      <c r="Z12" s="27"/>
      <c r="AA12" s="16"/>
      <c r="AB12" s="16"/>
      <c r="AC12" s="16"/>
      <c r="AD12" s="16"/>
      <c r="AE12" s="27"/>
      <c r="AF12" t="s">
        <v>101</v>
      </c>
      <c r="AG12" s="16"/>
      <c r="AH12" s="16"/>
    </row>
    <row r="13" spans="1:34" customFormat="1" ht="28.8" x14ac:dyDescent="0.3">
      <c r="A13" s="16"/>
      <c r="B13" s="33"/>
      <c r="C13" s="33"/>
      <c r="D13" s="34"/>
      <c r="E13" s="34"/>
      <c r="F13" s="27"/>
      <c r="G13" s="57">
        <f>G12+TIME(0,$I17,0)</f>
        <v>0.46874999999999994</v>
      </c>
      <c r="H13" s="57">
        <f>H12+TIME(0,$I17,0)</f>
        <v>0.55208333333333337</v>
      </c>
      <c r="I13" s="56">
        <v>30</v>
      </c>
      <c r="J13" s="143" t="s">
        <v>158</v>
      </c>
      <c r="K13" s="32"/>
      <c r="L13" s="57">
        <f>L12+TIME(0,$N12,0)</f>
        <v>0.47916666666666663</v>
      </c>
      <c r="M13" s="57">
        <f>M12+TIME(0,$N12,0)</f>
        <v>0.5625</v>
      </c>
      <c r="N13" s="56">
        <v>15</v>
      </c>
      <c r="O13" s="143" t="s">
        <v>61</v>
      </c>
      <c r="P13" s="27"/>
      <c r="Q13" s="16"/>
      <c r="R13" s="16"/>
      <c r="S13" s="16"/>
      <c r="T13" s="16"/>
      <c r="U13" s="16"/>
      <c r="V13" s="16"/>
      <c r="W13" s="16"/>
      <c r="X13" s="16"/>
      <c r="Y13" s="16"/>
      <c r="Z13" s="27"/>
      <c r="AA13" s="16"/>
      <c r="AB13" s="16"/>
      <c r="AC13" s="16"/>
      <c r="AD13" s="16"/>
      <c r="AE13" s="27"/>
    </row>
    <row r="14" spans="1:34" customFormat="1" x14ac:dyDescent="0.3">
      <c r="A14" s="16"/>
      <c r="B14" s="76"/>
      <c r="C14" s="76"/>
      <c r="D14" s="27"/>
      <c r="E14" s="27"/>
      <c r="F14" s="27"/>
      <c r="G14" s="76"/>
      <c r="H14" s="76"/>
      <c r="I14" s="27"/>
      <c r="J14" s="27"/>
      <c r="K14" s="32"/>
      <c r="L14" s="76"/>
      <c r="M14" s="76"/>
      <c r="N14" s="27"/>
      <c r="O14" s="27"/>
      <c r="P14" s="27"/>
      <c r="Q14" s="76"/>
      <c r="R14" s="76"/>
      <c r="S14" s="27"/>
      <c r="T14" s="27"/>
      <c r="U14" s="16"/>
      <c r="V14" s="76"/>
      <c r="W14" s="76"/>
      <c r="X14" s="27"/>
      <c r="Y14" s="27"/>
      <c r="Z14" s="27"/>
      <c r="AA14" s="76"/>
      <c r="AB14" s="76"/>
      <c r="AC14" s="27"/>
      <c r="AD14" s="27"/>
      <c r="AE14" s="27"/>
    </row>
    <row r="15" spans="1:34" customFormat="1" x14ac:dyDescent="0.3">
      <c r="A15" s="16"/>
      <c r="B15" s="187" t="s">
        <v>52</v>
      </c>
      <c r="C15" s="188"/>
      <c r="D15" s="188"/>
      <c r="E15" s="189"/>
      <c r="F15" s="27"/>
      <c r="G15" s="187" t="s">
        <v>161</v>
      </c>
      <c r="H15" s="188"/>
      <c r="I15" s="188"/>
      <c r="J15" s="189"/>
      <c r="K15" s="32"/>
      <c r="L15" s="187" t="s">
        <v>159</v>
      </c>
      <c r="M15" s="188"/>
      <c r="N15" s="188"/>
      <c r="O15" s="189"/>
      <c r="P15" s="27"/>
      <c r="Q15" s="76"/>
      <c r="R15" s="76"/>
      <c r="S15" s="27"/>
      <c r="T15" s="27"/>
      <c r="U15" s="16"/>
      <c r="V15" s="76"/>
      <c r="W15" s="76"/>
      <c r="X15" s="27"/>
      <c r="Y15" s="27"/>
      <c r="Z15" s="27"/>
      <c r="AA15" s="76"/>
      <c r="AB15" s="76"/>
      <c r="AC15" s="27"/>
      <c r="AD15" s="27"/>
      <c r="AE15" s="27"/>
    </row>
    <row r="16" spans="1:34" customFormat="1" ht="33.6" customHeight="1" x14ac:dyDescent="0.3">
      <c r="A16" s="16"/>
      <c r="B16" s="57">
        <f>B8+TIME(0,$D8,0)</f>
        <v>0.42708333333333331</v>
      </c>
      <c r="C16" s="57">
        <f>C8+TIME(0,$D8,0)</f>
        <v>0.51041666666666663</v>
      </c>
      <c r="D16" s="56">
        <v>45</v>
      </c>
      <c r="E16" s="143" t="s">
        <v>146</v>
      </c>
      <c r="F16" s="27"/>
      <c r="G16" s="57">
        <f>$B8+TIME(0,$D8,0)</f>
        <v>0.42708333333333331</v>
      </c>
      <c r="H16" s="57">
        <f>$C8+TIME(0,$D8,0)</f>
        <v>0.51041666666666663</v>
      </c>
      <c r="I16" s="56">
        <v>30</v>
      </c>
      <c r="J16" s="143" t="s">
        <v>158</v>
      </c>
      <c r="K16" s="32"/>
      <c r="L16" s="57">
        <f>$B8+TIME(0,$D8,0)</f>
        <v>0.42708333333333331</v>
      </c>
      <c r="M16" s="57">
        <f>$C8+TIME(0,$D8,0)</f>
        <v>0.51041666666666663</v>
      </c>
      <c r="N16" s="56">
        <v>45</v>
      </c>
      <c r="O16" s="143" t="s">
        <v>146</v>
      </c>
      <c r="P16" s="27"/>
      <c r="Q16" s="76"/>
      <c r="R16" s="76"/>
      <c r="S16" s="27"/>
      <c r="T16" s="27"/>
      <c r="U16" s="16"/>
      <c r="V16" s="76"/>
      <c r="W16" s="76"/>
      <c r="X16" s="27"/>
      <c r="Y16" s="27"/>
      <c r="Z16" s="27"/>
      <c r="AA16" s="76"/>
      <c r="AB16" s="76"/>
      <c r="AC16" s="27"/>
      <c r="AD16" s="27"/>
      <c r="AE16" s="27"/>
    </row>
    <row r="17" spans="1:34" customFormat="1" ht="33.6" customHeight="1" x14ac:dyDescent="0.3">
      <c r="A17" s="16"/>
      <c r="B17" s="57">
        <f>B16+TIME(0,D16,0)</f>
        <v>0.45833333333333331</v>
      </c>
      <c r="C17" s="57">
        <f>C16+TIME(0,D16,0)</f>
        <v>0.54166666666666663</v>
      </c>
      <c r="D17" s="56">
        <v>45</v>
      </c>
      <c r="E17" s="143" t="s">
        <v>142</v>
      </c>
      <c r="F17" s="27"/>
      <c r="G17" s="57">
        <f>G16+TIME(0,$I16,0)</f>
        <v>0.44791666666666663</v>
      </c>
      <c r="H17" s="57">
        <f>H16+TIME(0,$I16,0)</f>
        <v>0.53125</v>
      </c>
      <c r="I17" s="56">
        <v>30</v>
      </c>
      <c r="J17" s="143" t="s">
        <v>35</v>
      </c>
      <c r="K17" s="32"/>
      <c r="L17" s="57">
        <f>L16+TIME(0,$N11,0)</f>
        <v>0.44791666666666663</v>
      </c>
      <c r="M17" s="57">
        <f>M16+TIME(0,$N11,0)</f>
        <v>0.53125</v>
      </c>
      <c r="N17" s="56">
        <v>15</v>
      </c>
      <c r="O17" s="143" t="s">
        <v>61</v>
      </c>
      <c r="P17" s="27"/>
      <c r="Q17" s="76"/>
      <c r="R17" s="76"/>
      <c r="S17" s="27"/>
      <c r="T17" s="27"/>
      <c r="U17" s="16"/>
      <c r="V17" s="76"/>
      <c r="W17" s="76"/>
      <c r="X17" s="27"/>
      <c r="Y17" s="27"/>
      <c r="Z17" s="27"/>
      <c r="AA17" s="76"/>
      <c r="AB17" s="76"/>
      <c r="AC17" s="27"/>
      <c r="AD17" s="27"/>
      <c r="AE17" s="27"/>
    </row>
    <row r="18" spans="1:34" customFormat="1" x14ac:dyDescent="0.3">
      <c r="A18" s="16"/>
      <c r="B18" s="76"/>
      <c r="C18" s="76"/>
      <c r="D18" s="27"/>
      <c r="E18" s="27"/>
      <c r="F18" s="27"/>
      <c r="G18" s="57">
        <f>G17+TIME(0,$I17,0)</f>
        <v>0.46874999999999994</v>
      </c>
      <c r="H18" s="57">
        <f>H17+TIME(0,$I17,0)</f>
        <v>0.55208333333333337</v>
      </c>
      <c r="I18" s="56">
        <v>30</v>
      </c>
      <c r="J18" s="143" t="s">
        <v>89</v>
      </c>
      <c r="K18" s="32"/>
      <c r="L18" s="57">
        <f>L17+TIME(0,$N12,0)</f>
        <v>0.47916666666666663</v>
      </c>
      <c r="M18" s="57">
        <f>M17+TIME(0,$N12,0)</f>
        <v>0.5625</v>
      </c>
      <c r="N18" s="56">
        <v>30</v>
      </c>
      <c r="O18" s="143" t="s">
        <v>89</v>
      </c>
      <c r="P18" s="27"/>
      <c r="Q18" s="76"/>
      <c r="R18" s="76"/>
      <c r="S18" s="27"/>
      <c r="T18" s="27"/>
      <c r="U18" s="16"/>
      <c r="V18" s="76"/>
      <c r="W18" s="76"/>
      <c r="X18" s="27"/>
      <c r="Y18" s="27"/>
      <c r="Z18" s="27"/>
      <c r="AA18" s="76"/>
      <c r="AB18" s="76"/>
      <c r="AC18" s="27"/>
      <c r="AD18" s="27"/>
      <c r="AE18" s="27"/>
    </row>
    <row r="19" spans="1:34" customFormat="1" x14ac:dyDescent="0.3">
      <c r="A19" s="16"/>
      <c r="B19" s="76"/>
      <c r="C19" s="76"/>
      <c r="D19" s="27"/>
      <c r="E19" s="27"/>
      <c r="F19" s="27"/>
      <c r="G19" s="76"/>
      <c r="H19" s="76"/>
      <c r="I19" s="27"/>
      <c r="J19" s="27"/>
      <c r="K19" s="32"/>
      <c r="L19" s="76"/>
      <c r="M19" s="76"/>
      <c r="N19" s="27"/>
      <c r="O19" s="27"/>
      <c r="P19" s="27"/>
      <c r="Q19" s="76"/>
      <c r="R19" s="76"/>
      <c r="S19" s="27"/>
      <c r="T19" s="27"/>
      <c r="U19" s="16"/>
      <c r="V19" s="76"/>
      <c r="W19" s="76"/>
      <c r="X19" s="27"/>
      <c r="Y19" s="27"/>
      <c r="Z19" s="27"/>
      <c r="AA19" s="76"/>
      <c r="AB19" s="76"/>
      <c r="AC19" s="27"/>
      <c r="AD19" s="27"/>
      <c r="AE19" s="27"/>
    </row>
    <row r="20" spans="1:34" customFormat="1" x14ac:dyDescent="0.3">
      <c r="A20" s="17"/>
      <c r="B20" s="57">
        <f>B12+TIME(0,D12,0)</f>
        <v>0.48958333333333331</v>
      </c>
      <c r="C20" s="57">
        <f>C12+TIME(0,D12,0)</f>
        <v>0.57291666666666663</v>
      </c>
      <c r="D20" s="56">
        <v>5</v>
      </c>
      <c r="E20" s="213" t="s">
        <v>84</v>
      </c>
      <c r="F20" s="214"/>
      <c r="G20" s="214"/>
      <c r="H20" s="214"/>
      <c r="I20" s="214"/>
      <c r="J20" s="214"/>
      <c r="K20" s="214"/>
      <c r="L20" s="214"/>
      <c r="M20" s="214"/>
      <c r="N20" s="214"/>
      <c r="O20" s="215"/>
      <c r="AE20" s="16"/>
      <c r="AF20" t="s">
        <v>100</v>
      </c>
    </row>
    <row r="21" spans="1:34" customFormat="1" hidden="1" x14ac:dyDescent="0.3">
      <c r="B21" s="10"/>
      <c r="C21" s="68" t="s">
        <v>14</v>
      </c>
      <c r="D21" s="10">
        <f>SUM(D7:D20)</f>
        <v>200</v>
      </c>
      <c r="E21" s="16"/>
      <c r="F21" s="16"/>
      <c r="G21" s="15"/>
      <c r="H21" s="15"/>
      <c r="I21" s="10" t="e">
        <f>SUM(#REF!)+$D7+$D8+D20</f>
        <v>#REF!</v>
      </c>
      <c r="J21" s="16"/>
      <c r="K21" s="16"/>
      <c r="L21" s="16"/>
      <c r="M21" s="16"/>
      <c r="N21" s="10">
        <f>SUM(I16:I18)+$D7+$D8+D20</f>
        <v>110</v>
      </c>
      <c r="O21" s="16"/>
      <c r="P21" s="16"/>
      <c r="Q21" s="16"/>
      <c r="R21" s="16"/>
      <c r="S21" s="10">
        <f>SUM(I11:I13)+$D7+$D8+D20</f>
        <v>110</v>
      </c>
      <c r="T21" s="16"/>
      <c r="U21" s="16"/>
      <c r="V21" s="16"/>
      <c r="W21" s="16"/>
      <c r="X21" s="10">
        <f>SUM(N11:N13)+$D7+$D8+D20</f>
        <v>110</v>
      </c>
      <c r="Y21" s="16"/>
      <c r="Z21" s="16"/>
      <c r="AA21" s="16"/>
      <c r="AB21" s="16"/>
      <c r="AC21" s="10">
        <f>SUM(N16:N18)+$D7+$D8+I20</f>
        <v>105</v>
      </c>
      <c r="AD21" s="16"/>
      <c r="AE21" s="16"/>
    </row>
    <row r="22" spans="1:34" customFormat="1" x14ac:dyDescent="0.3">
      <c r="B22" s="10"/>
      <c r="C22" s="68"/>
      <c r="D22" s="10"/>
      <c r="E22" s="16"/>
      <c r="F22" s="16"/>
      <c r="G22" s="15"/>
      <c r="H22" s="15"/>
      <c r="I22" s="10"/>
      <c r="J22" s="16"/>
      <c r="K22" s="16"/>
      <c r="L22" s="16"/>
      <c r="M22" s="16"/>
      <c r="N22" s="10"/>
      <c r="O22" s="16"/>
      <c r="P22" s="16"/>
      <c r="Q22" s="16"/>
      <c r="R22" s="16"/>
      <c r="S22" s="10"/>
      <c r="T22" s="16"/>
      <c r="U22" s="16"/>
      <c r="V22" s="16"/>
      <c r="W22" s="16"/>
      <c r="X22" s="10"/>
      <c r="Y22" s="16"/>
      <c r="Z22" s="16"/>
      <c r="AA22" s="16"/>
      <c r="AB22" s="16"/>
      <c r="AC22" s="10"/>
      <c r="AD22" s="16"/>
      <c r="AE22" s="16"/>
    </row>
    <row r="23" spans="1:34" customFormat="1" x14ac:dyDescent="0.3">
      <c r="A23" s="16"/>
      <c r="B23" s="15"/>
      <c r="C23" s="15"/>
      <c r="D23" s="16"/>
      <c r="E23" s="16"/>
      <c r="F23" s="16"/>
      <c r="G23" s="15"/>
      <c r="H23" s="15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</row>
    <row r="24" spans="1:34" customFormat="1" x14ac:dyDescent="0.3">
      <c r="B24" s="10"/>
      <c r="C24" s="10"/>
      <c r="E24" t="s">
        <v>25</v>
      </c>
      <c r="G24" s="10"/>
      <c r="H24" s="10"/>
    </row>
    <row r="25" spans="1:34" customFormat="1" x14ac:dyDescent="0.3">
      <c r="B25" s="10"/>
      <c r="C25" s="10"/>
      <c r="E25" t="s">
        <v>26</v>
      </c>
      <c r="G25" s="10"/>
      <c r="H25" s="10"/>
    </row>
    <row r="26" spans="1:34" customFormat="1" x14ac:dyDescent="0.3">
      <c r="B26" s="10"/>
      <c r="C26" s="10"/>
      <c r="E26" s="51" t="s">
        <v>36</v>
      </c>
      <c r="G26" s="10"/>
      <c r="H26" s="10"/>
    </row>
    <row r="27" spans="1:34" customFormat="1" x14ac:dyDescent="0.3">
      <c r="A27" s="16"/>
      <c r="B27" s="15"/>
      <c r="C27" s="15"/>
      <c r="D27" s="16"/>
      <c r="E27" s="16"/>
      <c r="F27" s="16"/>
      <c r="G27" s="15"/>
      <c r="H27" s="15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</row>
    <row r="28" spans="1:34" customFormat="1" x14ac:dyDescent="0.3">
      <c r="B28" s="10"/>
      <c r="C28" s="10"/>
    </row>
    <row r="29" spans="1:34" customFormat="1" x14ac:dyDescent="0.3">
      <c r="B29" s="10"/>
      <c r="C29" s="10"/>
    </row>
    <row r="30" spans="1:34" customFormat="1" x14ac:dyDescent="0.3">
      <c r="B30" s="10"/>
      <c r="C30" s="10"/>
    </row>
    <row r="31" spans="1:34" customFormat="1" x14ac:dyDescent="0.3">
      <c r="B31" s="10"/>
      <c r="C31" s="10"/>
    </row>
    <row r="32" spans="1:34" customFormat="1" x14ac:dyDescent="0.3">
      <c r="B32" s="10"/>
      <c r="C32" s="10"/>
    </row>
    <row r="33" spans="1:34" customFormat="1" x14ac:dyDescent="0.3">
      <c r="B33" s="10"/>
      <c r="C33" s="10"/>
    </row>
    <row r="34" spans="1:34" customFormat="1" x14ac:dyDescent="0.3">
      <c r="B34" s="10"/>
      <c r="C34" s="10"/>
    </row>
    <row r="35" spans="1:34" customFormat="1" x14ac:dyDescent="0.3">
      <c r="B35" s="10"/>
      <c r="C35" s="10"/>
    </row>
    <row r="36" spans="1:34" customFormat="1" x14ac:dyDescent="0.3">
      <c r="B36" s="10"/>
      <c r="C36" s="10"/>
    </row>
    <row r="39" spans="1:34" ht="14.4" customHeight="1" x14ac:dyDescent="0.3">
      <c r="B39" s="167">
        <v>3</v>
      </c>
      <c r="C39" s="167"/>
      <c r="D39" s="2" t="s">
        <v>86</v>
      </c>
      <c r="E39" s="2"/>
      <c r="F39" s="2"/>
      <c r="G39" s="2"/>
      <c r="H39" s="2"/>
      <c r="I39" s="17"/>
    </row>
    <row r="40" spans="1:34" ht="14.4" customHeight="1" x14ac:dyDescent="0.3">
      <c r="B40" s="167"/>
      <c r="C40" s="167"/>
      <c r="D40" s="8" t="s">
        <v>87</v>
      </c>
      <c r="E40" s="8"/>
      <c r="F40" s="8"/>
      <c r="G40" s="8"/>
      <c r="H40" s="8"/>
      <c r="I40" s="17"/>
    </row>
    <row r="41" spans="1:34" ht="14.4" customHeight="1" x14ac:dyDescent="0.3">
      <c r="B41" s="167"/>
      <c r="C41" s="167"/>
      <c r="D41" s="24" t="s">
        <v>2</v>
      </c>
      <c r="E41" s="24"/>
      <c r="F41" s="24"/>
      <c r="G41" s="24"/>
      <c r="H41" s="24"/>
    </row>
    <row r="42" spans="1:34" x14ac:dyDescent="0.3">
      <c r="A42" s="16" t="s">
        <v>112</v>
      </c>
    </row>
    <row r="43" spans="1:34" x14ac:dyDescent="0.3">
      <c r="A43" s="16" t="s">
        <v>114</v>
      </c>
      <c r="E43" s="10" t="s">
        <v>3</v>
      </c>
      <c r="AF43" t="s">
        <v>98</v>
      </c>
      <c r="AG43"/>
      <c r="AH43"/>
    </row>
    <row r="44" spans="1:34" ht="14.4" customHeight="1" x14ac:dyDescent="0.3">
      <c r="B44" s="190" t="s">
        <v>4</v>
      </c>
      <c r="C44" s="191"/>
      <c r="D44" s="53" t="s">
        <v>5</v>
      </c>
      <c r="E44" s="89" t="s">
        <v>6</v>
      </c>
      <c r="F44" s="19"/>
      <c r="G44" s="190" t="s">
        <v>4</v>
      </c>
      <c r="H44" s="191"/>
      <c r="I44" s="13" t="s">
        <v>5</v>
      </c>
      <c r="J44" s="89" t="s">
        <v>6</v>
      </c>
      <c r="L44" s="190" t="s">
        <v>4</v>
      </c>
      <c r="M44" s="191"/>
      <c r="N44" s="13" t="s">
        <v>5</v>
      </c>
      <c r="O44" s="89" t="s">
        <v>6</v>
      </c>
      <c r="P44" s="19"/>
      <c r="Q44" s="190" t="s">
        <v>4</v>
      </c>
      <c r="R44" s="191"/>
      <c r="S44" s="13" t="s">
        <v>5</v>
      </c>
      <c r="T44" s="89" t="s">
        <v>6</v>
      </c>
      <c r="V44" s="190" t="s">
        <v>4</v>
      </c>
      <c r="W44" s="191"/>
      <c r="X44" s="13" t="s">
        <v>5</v>
      </c>
      <c r="Y44" s="89" t="s">
        <v>6</v>
      </c>
      <c r="Z44" s="77"/>
      <c r="AA44" s="190" t="s">
        <v>4</v>
      </c>
      <c r="AB44" s="191"/>
      <c r="AC44" s="13" t="s">
        <v>5</v>
      </c>
      <c r="AD44" s="89" t="s">
        <v>6</v>
      </c>
      <c r="AE44" s="77"/>
      <c r="AF44"/>
      <c r="AG44"/>
      <c r="AH44"/>
    </row>
    <row r="45" spans="1:34" x14ac:dyDescent="0.3">
      <c r="B45" s="59">
        <v>0.41666666666666669</v>
      </c>
      <c r="C45" s="59">
        <v>0.5</v>
      </c>
      <c r="D45" s="56">
        <v>5</v>
      </c>
      <c r="E45" s="201" t="s">
        <v>27</v>
      </c>
      <c r="F45" s="202"/>
      <c r="G45" s="202"/>
      <c r="H45" s="202"/>
      <c r="I45" s="202"/>
      <c r="J45" s="202"/>
      <c r="K45" s="202"/>
      <c r="L45" s="202"/>
      <c r="M45" s="202"/>
      <c r="N45" s="202"/>
      <c r="O45" s="202"/>
      <c r="P45" s="202"/>
      <c r="Q45" s="202"/>
      <c r="R45" s="202"/>
      <c r="S45" s="202"/>
      <c r="T45" s="202"/>
      <c r="U45" s="202"/>
      <c r="V45" s="202"/>
      <c r="W45" s="202"/>
      <c r="X45" s="202"/>
      <c r="Y45" s="203"/>
      <c r="Z45" s="159"/>
      <c r="AA45" s="159"/>
      <c r="AB45" s="159"/>
      <c r="AC45" s="159"/>
      <c r="AF45" t="s">
        <v>100</v>
      </c>
      <c r="AG45"/>
      <c r="AH45"/>
    </row>
    <row r="46" spans="1:34" ht="23.4" customHeight="1" x14ac:dyDescent="0.3">
      <c r="B46" s="57">
        <f>B45+TIME(0,D45,0)</f>
        <v>0.4201388888888889</v>
      </c>
      <c r="C46" s="57">
        <f>C45+TIME(0,D45,0)</f>
        <v>0.50347222222222221</v>
      </c>
      <c r="D46" s="56">
        <v>10</v>
      </c>
      <c r="E46" s="204" t="s">
        <v>79</v>
      </c>
      <c r="F46" s="205"/>
      <c r="G46" s="205"/>
      <c r="H46" s="205"/>
      <c r="I46" s="205"/>
      <c r="J46" s="205"/>
      <c r="K46" s="205"/>
      <c r="L46" s="205"/>
      <c r="M46" s="205"/>
      <c r="N46" s="205"/>
      <c r="O46" s="205"/>
      <c r="P46" s="205"/>
      <c r="Q46" s="205"/>
      <c r="R46" s="205"/>
      <c r="S46" s="205"/>
      <c r="T46" s="205"/>
      <c r="U46" s="205"/>
      <c r="V46" s="205"/>
      <c r="W46" s="205"/>
      <c r="X46" s="205"/>
      <c r="Y46" s="206"/>
      <c r="Z46" s="160"/>
      <c r="AA46" s="160"/>
      <c r="AB46" s="160"/>
      <c r="AC46" s="160"/>
      <c r="AF46" t="s">
        <v>99</v>
      </c>
      <c r="AG46"/>
      <c r="AH46"/>
    </row>
    <row r="47" spans="1:34" ht="23.4" customHeight="1" x14ac:dyDescent="0.3">
      <c r="B47" s="76"/>
      <c r="C47" s="76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AF47"/>
      <c r="AG47"/>
      <c r="AH47"/>
    </row>
    <row r="48" spans="1:34" customFormat="1" ht="14.4" customHeight="1" x14ac:dyDescent="0.3">
      <c r="B48" s="79"/>
      <c r="D48" s="79" t="s">
        <v>47</v>
      </c>
      <c r="E48" s="79"/>
      <c r="F48" s="79"/>
      <c r="G48" s="80"/>
      <c r="H48" s="80"/>
      <c r="I48" t="s">
        <v>9</v>
      </c>
      <c r="N48" t="s">
        <v>9</v>
      </c>
      <c r="O48" s="80"/>
      <c r="P48" s="80"/>
      <c r="Q48" s="80"/>
      <c r="R48" s="80"/>
      <c r="S48" t="s">
        <v>9</v>
      </c>
      <c r="T48" s="80"/>
      <c r="X48" t="s">
        <v>9</v>
      </c>
      <c r="AC48" t="s">
        <v>9</v>
      </c>
    </row>
    <row r="49" spans="1:34" s="21" customFormat="1" ht="15.75" customHeight="1" x14ac:dyDescent="0.3">
      <c r="B49" s="183" t="s">
        <v>29</v>
      </c>
      <c r="C49" s="184"/>
      <c r="D49" s="184"/>
      <c r="E49" s="185"/>
      <c r="F49" s="29"/>
      <c r="G49" s="183" t="s">
        <v>52</v>
      </c>
      <c r="H49" s="184"/>
      <c r="I49" s="184"/>
      <c r="J49" s="185"/>
      <c r="K49" s="30"/>
      <c r="L49" s="183" t="s">
        <v>30</v>
      </c>
      <c r="M49" s="184"/>
      <c r="N49" s="184"/>
      <c r="O49" s="185"/>
      <c r="P49" s="29"/>
      <c r="Q49" s="183" t="s">
        <v>50</v>
      </c>
      <c r="R49" s="184"/>
      <c r="S49" s="184"/>
      <c r="T49" s="185"/>
      <c r="V49" s="183" t="s">
        <v>91</v>
      </c>
      <c r="W49" s="184"/>
      <c r="X49" s="184"/>
      <c r="Y49" s="185"/>
      <c r="Z49" s="29"/>
      <c r="AA49" s="183" t="s">
        <v>91</v>
      </c>
      <c r="AB49" s="184"/>
      <c r="AC49" s="184"/>
      <c r="AD49" s="185"/>
      <c r="AE49" s="29"/>
      <c r="AF49"/>
      <c r="AG49" t="s">
        <v>101</v>
      </c>
      <c r="AH49">
        <f>SUMIF(AF$45:AF$57,"=p",D$45:D$57)</f>
        <v>45</v>
      </c>
    </row>
    <row r="50" spans="1:34" ht="28.8" x14ac:dyDescent="0.3">
      <c r="B50" s="57">
        <f>B46+TIME(0,$D46,0)</f>
        <v>0.42708333333333331</v>
      </c>
      <c r="C50" s="57">
        <f>C46+TIME(0,$D46,0)</f>
        <v>0.51041666666666663</v>
      </c>
      <c r="D50" s="56">
        <v>45</v>
      </c>
      <c r="E50" s="91" t="s">
        <v>31</v>
      </c>
      <c r="F50" s="28"/>
      <c r="G50" s="57">
        <f>$B46+TIME(0,$D46,0)</f>
        <v>0.42708333333333331</v>
      </c>
      <c r="H50" s="57">
        <f>$C46+TIME(0,$D46,0)</f>
        <v>0.51041666666666663</v>
      </c>
      <c r="I50" s="56">
        <v>30</v>
      </c>
      <c r="J50" s="31" t="s">
        <v>89</v>
      </c>
      <c r="K50" s="32"/>
      <c r="L50" s="57">
        <f>$B46+TIME(0,$D46,0)</f>
        <v>0.42708333333333331</v>
      </c>
      <c r="M50" s="57">
        <f>$C46+TIME(0,$D46,0)</f>
        <v>0.51041666666666663</v>
      </c>
      <c r="N50" s="56">
        <v>30</v>
      </c>
      <c r="O50" s="31" t="s">
        <v>33</v>
      </c>
      <c r="P50" s="28"/>
      <c r="Q50" s="57">
        <f>$B46+TIME(0,$D46,0)</f>
        <v>0.42708333333333331</v>
      </c>
      <c r="R50" s="57">
        <f>$C46+TIME(0,$D46,0)</f>
        <v>0.51041666666666663</v>
      </c>
      <c r="S50" s="56">
        <v>45</v>
      </c>
      <c r="T50" s="31" t="s">
        <v>34</v>
      </c>
      <c r="V50" s="57">
        <f>$B46+TIME(0,$D46,0)</f>
        <v>0.42708333333333331</v>
      </c>
      <c r="W50" s="57">
        <f>$C46+TIME(0,$D46,0)</f>
        <v>0.51041666666666663</v>
      </c>
      <c r="X50" s="56">
        <v>30</v>
      </c>
      <c r="Y50" s="31" t="s">
        <v>89</v>
      </c>
      <c r="Z50" s="161"/>
      <c r="AA50" s="57">
        <f>$B46+TIME(0,$D46,0)</f>
        <v>0.42708333333333331</v>
      </c>
      <c r="AB50" s="57">
        <f>$C46+TIME(0,$D46,0)</f>
        <v>0.51041666666666663</v>
      </c>
      <c r="AC50" s="56">
        <v>30</v>
      </c>
      <c r="AD50" s="31" t="s">
        <v>89</v>
      </c>
      <c r="AE50" s="27"/>
      <c r="AF50" t="s">
        <v>99</v>
      </c>
      <c r="AG50" t="s">
        <v>99</v>
      </c>
      <c r="AH50">
        <f>SUMIF(AF$45:AF$57,"=T",D$45:D$57)</f>
        <v>55</v>
      </c>
    </row>
    <row r="51" spans="1:34" ht="28.8" x14ac:dyDescent="0.3">
      <c r="B51" s="57">
        <f>B50+TIME(0,D50,0)</f>
        <v>0.45833333333333331</v>
      </c>
      <c r="C51" s="57">
        <f>C50+TIME(0,D50,0)</f>
        <v>0.54166666666666663</v>
      </c>
      <c r="D51" s="56">
        <v>45</v>
      </c>
      <c r="E51" s="31" t="s">
        <v>34</v>
      </c>
      <c r="F51" s="28"/>
      <c r="G51" s="57">
        <f>G50+TIME(0,$I50,0)</f>
        <v>0.44791666666666663</v>
      </c>
      <c r="H51" s="57">
        <f>H50+TIME(0,$I50,0)</f>
        <v>0.53125</v>
      </c>
      <c r="I51" s="56">
        <v>45</v>
      </c>
      <c r="J51" s="31" t="s">
        <v>34</v>
      </c>
      <c r="K51" s="32"/>
      <c r="L51" s="57">
        <f>L50+TIME(0,$N50,0)</f>
        <v>0.44791666666666663</v>
      </c>
      <c r="M51" s="57">
        <f>M50+TIME(0,$N50,0)</f>
        <v>0.53125</v>
      </c>
      <c r="N51" s="56">
        <v>15</v>
      </c>
      <c r="O51" s="31" t="s">
        <v>35</v>
      </c>
      <c r="P51" s="28"/>
      <c r="Q51" s="57">
        <f>Q50+TIME(0,$S50,0)</f>
        <v>0.45833333333333331</v>
      </c>
      <c r="R51" s="57">
        <f>R50+TIME(0,$S50,0)</f>
        <v>0.54166666666666663</v>
      </c>
      <c r="S51" s="56">
        <v>15</v>
      </c>
      <c r="T51" s="31" t="s">
        <v>61</v>
      </c>
      <c r="V51" s="57">
        <f>V50+TIME(0,$X50,0)</f>
        <v>0.44791666666666663</v>
      </c>
      <c r="W51" s="57">
        <f>W50+TIME(0,$X50,0)</f>
        <v>0.53125</v>
      </c>
      <c r="X51" s="56">
        <v>45</v>
      </c>
      <c r="Y51" s="31" t="s">
        <v>33</v>
      </c>
      <c r="Z51" s="161"/>
      <c r="AA51" s="57">
        <f>AA50+TIME(0,$X50,0)</f>
        <v>0.44791666666666663</v>
      </c>
      <c r="AB51" s="57">
        <f>AB50+TIME(0,$X50,0)</f>
        <v>0.53125</v>
      </c>
      <c r="AC51" s="56">
        <v>45</v>
      </c>
      <c r="AD51" s="31" t="s">
        <v>33</v>
      </c>
      <c r="AE51" s="27"/>
      <c r="AF51" t="s">
        <v>101</v>
      </c>
      <c r="AG51" t="s">
        <v>100</v>
      </c>
      <c r="AH51">
        <f>SUMIF(AF$45:AF$55,"=A",D$45:D$56)</f>
        <v>10</v>
      </c>
    </row>
    <row r="52" spans="1:34" ht="28.8" x14ac:dyDescent="0.3">
      <c r="B52" s="33"/>
      <c r="C52" s="33"/>
      <c r="D52" s="34"/>
      <c r="E52" s="35"/>
      <c r="F52" s="28"/>
      <c r="G52" s="57">
        <f>G51+TIME(0,$I51,0)</f>
        <v>0.47916666666666663</v>
      </c>
      <c r="H52" s="57">
        <f>H51+TIME(0,$I51,0)</f>
        <v>0.5625</v>
      </c>
      <c r="I52" s="56">
        <v>15</v>
      </c>
      <c r="J52" s="31" t="s">
        <v>61</v>
      </c>
      <c r="K52" s="32"/>
      <c r="L52" s="57">
        <f>L51+TIME(0,$N51,0)</f>
        <v>0.45833333333333331</v>
      </c>
      <c r="M52" s="57">
        <f>M51+TIME(0,$N51,0)</f>
        <v>0.54166666666666663</v>
      </c>
      <c r="N52" s="56">
        <v>45</v>
      </c>
      <c r="O52" s="91" t="s">
        <v>31</v>
      </c>
      <c r="P52" s="28"/>
      <c r="Q52" s="57">
        <f>Q51+TIME(0,$S51,0)</f>
        <v>0.46875</v>
      </c>
      <c r="R52" s="57">
        <f>R51+TIME(0,$S51,0)</f>
        <v>0.55208333333333326</v>
      </c>
      <c r="S52" s="56">
        <v>30</v>
      </c>
      <c r="T52" s="31" t="s">
        <v>89</v>
      </c>
      <c r="V52" s="57">
        <f>V51+TIME(0,$X51,0)</f>
        <v>0.47916666666666663</v>
      </c>
      <c r="W52" s="57">
        <f>W51+TIME(0,$X51,0)</f>
        <v>0.5625</v>
      </c>
      <c r="X52" s="56">
        <v>15</v>
      </c>
      <c r="Y52" s="31" t="s">
        <v>35</v>
      </c>
      <c r="Z52" s="161"/>
      <c r="AA52" s="57">
        <f>AA51+TIME(0,$X51,0)</f>
        <v>0.47916666666666663</v>
      </c>
      <c r="AB52" s="57">
        <f>AB51+TIME(0,$X51,0)</f>
        <v>0.5625</v>
      </c>
      <c r="AC52" s="56">
        <v>15</v>
      </c>
      <c r="AD52" s="31" t="s">
        <v>35</v>
      </c>
      <c r="AE52" s="27"/>
      <c r="AF52"/>
      <c r="AG52"/>
      <c r="AH52"/>
    </row>
    <row r="53" spans="1:34" x14ac:dyDescent="0.3">
      <c r="B53" s="76"/>
      <c r="C53" s="76"/>
      <c r="D53" s="27"/>
      <c r="E53" s="28"/>
      <c r="F53" s="28"/>
      <c r="G53" s="76"/>
      <c r="H53" s="76"/>
      <c r="I53" s="27"/>
      <c r="J53" s="27"/>
      <c r="K53" s="32"/>
      <c r="L53" s="76"/>
      <c r="M53" s="76"/>
      <c r="N53" s="27"/>
      <c r="O53" s="27"/>
      <c r="P53" s="28"/>
      <c r="Q53" s="76"/>
      <c r="R53" s="76"/>
      <c r="S53" s="27"/>
      <c r="T53" s="27"/>
      <c r="V53" s="76"/>
      <c r="W53" s="76"/>
      <c r="X53" s="27"/>
      <c r="Y53" s="27"/>
      <c r="Z53" s="27"/>
      <c r="AA53" s="76"/>
      <c r="AB53" s="76"/>
      <c r="AC53" s="27"/>
      <c r="AD53" s="27"/>
      <c r="AE53" s="27"/>
      <c r="AF53"/>
      <c r="AG53"/>
      <c r="AH53"/>
    </row>
    <row r="54" spans="1:34" s="17" customFormat="1" x14ac:dyDescent="0.3">
      <c r="B54" s="81"/>
      <c r="C54" s="81"/>
      <c r="D54" s="28"/>
      <c r="E54" s="197" t="s">
        <v>11</v>
      </c>
      <c r="F54" s="197"/>
      <c r="G54" s="197"/>
      <c r="H54" s="197"/>
      <c r="I54" s="197"/>
      <c r="J54" s="197"/>
      <c r="K54" s="93"/>
      <c r="L54" s="81"/>
      <c r="M54" s="81"/>
      <c r="N54" s="28"/>
      <c r="O54" s="28"/>
      <c r="P54" s="28"/>
      <c r="Q54" s="81"/>
      <c r="R54" s="81"/>
      <c r="S54" s="28"/>
      <c r="T54" s="28"/>
      <c r="V54" s="81"/>
      <c r="W54" s="81"/>
      <c r="X54" s="28"/>
      <c r="Y54" s="28"/>
      <c r="Z54" s="28"/>
      <c r="AA54" s="81"/>
      <c r="AB54" s="81"/>
      <c r="AC54" s="28"/>
      <c r="AD54" s="28"/>
      <c r="AE54" s="27"/>
      <c r="AF54"/>
      <c r="AG54"/>
      <c r="AH54"/>
    </row>
    <row r="55" spans="1:34" s="17" customFormat="1" ht="14.4" customHeight="1" x14ac:dyDescent="0.3">
      <c r="B55" s="94">
        <f>B51+TIME(0,D51,0)</f>
        <v>0.48958333333333331</v>
      </c>
      <c r="C55" s="94">
        <f>C51+TIME(0,D51,0)</f>
        <v>0.57291666666666663</v>
      </c>
      <c r="D55" s="56">
        <v>5</v>
      </c>
      <c r="E55" s="194" t="s">
        <v>84</v>
      </c>
      <c r="F55" s="195"/>
      <c r="G55" s="195"/>
      <c r="H55" s="195"/>
      <c r="I55" s="195"/>
      <c r="J55" s="195"/>
      <c r="K55" s="195"/>
      <c r="L55" s="195"/>
      <c r="M55" s="195"/>
      <c r="N55" s="195"/>
      <c r="O55" s="195"/>
      <c r="P55" s="195"/>
      <c r="Q55" s="195"/>
      <c r="R55" s="195"/>
      <c r="S55" s="195"/>
      <c r="T55" s="195"/>
      <c r="U55" s="195"/>
      <c r="V55" s="195"/>
      <c r="W55" s="195"/>
      <c r="X55" s="195"/>
      <c r="Y55" s="196"/>
      <c r="Z55" s="135"/>
      <c r="AA55" s="135"/>
      <c r="AB55" s="135"/>
      <c r="AC55" s="135"/>
      <c r="AE55" s="16"/>
      <c r="AF55" t="s">
        <v>100</v>
      </c>
      <c r="AG55"/>
      <c r="AH55"/>
    </row>
    <row r="56" spans="1:34" ht="14.4" hidden="1" customHeight="1" x14ac:dyDescent="0.3">
      <c r="A56"/>
      <c r="B56" s="10"/>
      <c r="C56" s="68" t="s">
        <v>14</v>
      </c>
      <c r="D56" s="10">
        <f>SUM(D45:D55)</f>
        <v>110</v>
      </c>
      <c r="I56" s="10">
        <f>SUM(I50:I52)+$D45+$D46+D55</f>
        <v>110</v>
      </c>
      <c r="N56" s="10">
        <f>SUM(N50:N52)+$D45+$D46+D55</f>
        <v>110</v>
      </c>
      <c r="S56" s="10">
        <f>SUM(S50:S52)+$D45+$D46+D55</f>
        <v>110</v>
      </c>
      <c r="X56" s="10">
        <f>SUM(X50:X52)+$D45+$D46+D55</f>
        <v>110</v>
      </c>
      <c r="AC56" s="10">
        <f>SUM(AC50:AC52)+$D45+$D46+I55</f>
        <v>105</v>
      </c>
      <c r="AF56" t="s">
        <v>100</v>
      </c>
      <c r="AG56"/>
      <c r="AH56"/>
    </row>
    <row r="57" spans="1:34" x14ac:dyDescent="0.3">
      <c r="A57"/>
      <c r="B57" s="10"/>
      <c r="C57" s="68"/>
      <c r="D57" s="10"/>
      <c r="I57" s="10"/>
      <c r="N57" s="10"/>
      <c r="S57" s="10"/>
      <c r="X57" s="10"/>
      <c r="AC57" s="10"/>
      <c r="AF57"/>
      <c r="AG57"/>
      <c r="AH57"/>
    </row>
    <row r="58" spans="1:34" x14ac:dyDescent="0.3">
      <c r="A58"/>
      <c r="B58" s="10"/>
      <c r="C58" s="68"/>
      <c r="D58" s="169" t="s">
        <v>88</v>
      </c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169"/>
      <c r="P58" s="169"/>
      <c r="Q58" s="169"/>
      <c r="R58" s="169"/>
      <c r="S58" s="169"/>
      <c r="T58" s="169"/>
      <c r="X58" s="10"/>
      <c r="AC58" s="10"/>
    </row>
    <row r="60" spans="1:34" customFormat="1" x14ac:dyDescent="0.3">
      <c r="B60" s="10"/>
      <c r="C60" s="10"/>
      <c r="E60" t="s">
        <v>25</v>
      </c>
      <c r="G60" s="10"/>
      <c r="H60" s="10"/>
    </row>
    <row r="61" spans="1:34" customFormat="1" x14ac:dyDescent="0.3">
      <c r="B61" s="10"/>
      <c r="C61" s="10"/>
      <c r="E61" t="s">
        <v>26</v>
      </c>
      <c r="G61" s="10"/>
      <c r="H61" s="10"/>
    </row>
    <row r="62" spans="1:34" customFormat="1" x14ac:dyDescent="0.3">
      <c r="B62" s="10"/>
      <c r="C62" s="10"/>
      <c r="E62" s="51" t="s">
        <v>36</v>
      </c>
      <c r="G62" s="10"/>
      <c r="H62" s="10"/>
    </row>
    <row r="65" spans="1:31" x14ac:dyDescent="0.3">
      <c r="A65" t="s">
        <v>73</v>
      </c>
    </row>
    <row r="68" spans="1:31" ht="14.4" customHeight="1" x14ac:dyDescent="0.3">
      <c r="B68" s="167">
        <v>3</v>
      </c>
      <c r="C68" s="167"/>
      <c r="D68" s="2" t="s">
        <v>0</v>
      </c>
      <c r="E68" s="2"/>
      <c r="F68" s="2"/>
      <c r="G68" s="2"/>
      <c r="H68" s="18"/>
      <c r="I68" s="17"/>
    </row>
    <row r="69" spans="1:31" ht="14.4" customHeight="1" x14ac:dyDescent="0.3">
      <c r="B69" s="167"/>
      <c r="C69" s="167"/>
      <c r="D69" s="8" t="s">
        <v>1</v>
      </c>
      <c r="E69" s="8"/>
      <c r="F69" s="8"/>
      <c r="G69" s="8"/>
      <c r="H69" s="18"/>
      <c r="I69" s="17"/>
    </row>
    <row r="70" spans="1:31" ht="14.4" customHeight="1" x14ac:dyDescent="0.3">
      <c r="B70" s="167"/>
      <c r="C70" s="167"/>
      <c r="D70" s="24" t="s">
        <v>2</v>
      </c>
      <c r="E70" s="24"/>
      <c r="F70" s="24"/>
      <c r="G70" s="24"/>
    </row>
    <row r="72" spans="1:31" x14ac:dyDescent="0.3">
      <c r="E72" s="10" t="s">
        <v>3</v>
      </c>
    </row>
    <row r="73" spans="1:31" x14ac:dyDescent="0.3">
      <c r="B73" s="199" t="s">
        <v>4</v>
      </c>
      <c r="C73" s="199"/>
      <c r="D73" s="53" t="s">
        <v>5</v>
      </c>
      <c r="E73" s="89" t="s">
        <v>6</v>
      </c>
      <c r="F73" s="19"/>
      <c r="G73" s="192" t="s">
        <v>4</v>
      </c>
      <c r="H73" s="193"/>
      <c r="I73" s="13" t="s">
        <v>5</v>
      </c>
      <c r="J73" s="89" t="s">
        <v>6</v>
      </c>
      <c r="L73" s="200" t="s">
        <v>4</v>
      </c>
      <c r="M73" s="200"/>
      <c r="N73" s="13" t="s">
        <v>5</v>
      </c>
      <c r="O73" s="89" t="s">
        <v>6</v>
      </c>
      <c r="P73" s="19"/>
      <c r="Q73" s="192" t="s">
        <v>4</v>
      </c>
      <c r="R73" s="193"/>
      <c r="S73" s="13" t="s">
        <v>5</v>
      </c>
      <c r="T73" s="89" t="s">
        <v>6</v>
      </c>
      <c r="V73" s="192" t="s">
        <v>4</v>
      </c>
      <c r="W73" s="193"/>
      <c r="X73" s="13" t="s">
        <v>5</v>
      </c>
      <c r="Y73" s="89" t="s">
        <v>6</v>
      </c>
      <c r="Z73" s="77"/>
      <c r="AA73" s="192" t="s">
        <v>4</v>
      </c>
      <c r="AB73" s="193"/>
      <c r="AC73" s="13" t="s">
        <v>5</v>
      </c>
      <c r="AD73" s="89" t="s">
        <v>6</v>
      </c>
      <c r="AE73" s="77"/>
    </row>
    <row r="74" spans="1:31" x14ac:dyDescent="0.3">
      <c r="B74" s="9">
        <v>0.4236111111111111</v>
      </c>
      <c r="C74" s="9">
        <v>0.51388888888888895</v>
      </c>
      <c r="D74" s="56">
        <v>5</v>
      </c>
      <c r="E74" s="198" t="s">
        <v>27</v>
      </c>
      <c r="F74" s="198"/>
      <c r="G74" s="198"/>
      <c r="H74" s="198"/>
      <c r="I74" s="198"/>
      <c r="J74" s="198"/>
      <c r="K74" s="198"/>
      <c r="L74" s="198"/>
      <c r="M74" s="198"/>
      <c r="N74" s="198"/>
      <c r="O74" s="198"/>
      <c r="P74" s="198"/>
      <c r="Q74" s="198"/>
      <c r="R74" s="198"/>
      <c r="S74" s="198"/>
      <c r="T74" s="198"/>
      <c r="U74" s="198"/>
      <c r="V74" s="198"/>
      <c r="W74" s="198"/>
      <c r="X74" s="198"/>
      <c r="Y74" s="198"/>
      <c r="Z74" s="159"/>
      <c r="AA74" s="159"/>
      <c r="AB74" s="159"/>
      <c r="AC74" s="159"/>
    </row>
    <row r="75" spans="1:31" x14ac:dyDescent="0.3">
      <c r="B75" s="57">
        <v>0.42708333333333331</v>
      </c>
      <c r="C75" s="57">
        <v>0.51736111111111105</v>
      </c>
      <c r="D75" s="56">
        <v>15</v>
      </c>
      <c r="E75" s="198" t="s">
        <v>28</v>
      </c>
      <c r="F75" s="198"/>
      <c r="G75" s="198"/>
      <c r="H75" s="198"/>
      <c r="I75" s="198"/>
      <c r="J75" s="198"/>
      <c r="K75" s="198"/>
      <c r="L75" s="198"/>
      <c r="M75" s="198"/>
      <c r="N75" s="198"/>
      <c r="O75" s="198"/>
      <c r="P75" s="198"/>
      <c r="Q75" s="198"/>
      <c r="R75" s="198"/>
      <c r="S75" s="198"/>
      <c r="T75" s="198"/>
      <c r="U75" s="198"/>
      <c r="V75" s="198"/>
      <c r="W75" s="198"/>
      <c r="X75" s="198"/>
      <c r="Y75" s="198"/>
      <c r="Z75" s="159"/>
      <c r="AA75" s="159"/>
      <c r="AB75" s="159"/>
      <c r="AC75" s="159"/>
    </row>
    <row r="76" spans="1:31" x14ac:dyDescent="0.3">
      <c r="B76" s="76"/>
      <c r="C76" s="76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pans="1:31" x14ac:dyDescent="0.3">
      <c r="A77"/>
      <c r="B77" s="79"/>
      <c r="C77"/>
      <c r="D77" s="79" t="s">
        <v>47</v>
      </c>
      <c r="E77" s="79"/>
      <c r="F77" s="79"/>
      <c r="G77" s="80"/>
      <c r="H77" s="80"/>
      <c r="I77" t="s">
        <v>9</v>
      </c>
      <c r="J77"/>
      <c r="K77"/>
      <c r="L77"/>
      <c r="M77"/>
      <c r="N77" t="s">
        <v>9</v>
      </c>
      <c r="O77" s="80"/>
      <c r="P77" s="80"/>
      <c r="Q77" s="80"/>
      <c r="R77" s="80"/>
      <c r="S77" t="s">
        <v>9</v>
      </c>
      <c r="T77" s="80"/>
      <c r="U77"/>
      <c r="V77"/>
      <c r="W77"/>
      <c r="X77" t="s">
        <v>9</v>
      </c>
      <c r="Y77"/>
      <c r="Z77"/>
      <c r="AA77"/>
      <c r="AB77"/>
      <c r="AC77" t="s">
        <v>9</v>
      </c>
      <c r="AD77"/>
      <c r="AE77"/>
    </row>
    <row r="78" spans="1:31" ht="15.6" x14ac:dyDescent="0.3">
      <c r="A78" s="21"/>
      <c r="B78" s="183" t="s">
        <v>29</v>
      </c>
      <c r="C78" s="184"/>
      <c r="D78" s="184"/>
      <c r="E78" s="185"/>
      <c r="F78" s="29"/>
      <c r="G78" s="183" t="s">
        <v>52</v>
      </c>
      <c r="H78" s="184"/>
      <c r="I78" s="184"/>
      <c r="J78" s="185"/>
      <c r="K78" s="30"/>
      <c r="L78" s="183" t="s">
        <v>30</v>
      </c>
      <c r="M78" s="184"/>
      <c r="N78" s="184"/>
      <c r="O78" s="185"/>
      <c r="P78" s="29"/>
      <c r="Q78" s="183" t="s">
        <v>50</v>
      </c>
      <c r="R78" s="184"/>
      <c r="S78" s="184"/>
      <c r="T78" s="185"/>
      <c r="U78" s="21"/>
      <c r="V78" s="183" t="s">
        <v>51</v>
      </c>
      <c r="W78" s="184"/>
      <c r="X78" s="184"/>
      <c r="Y78" s="185"/>
      <c r="Z78" s="29"/>
      <c r="AA78" s="183" t="s">
        <v>51</v>
      </c>
      <c r="AB78" s="184"/>
      <c r="AC78" s="184"/>
      <c r="AD78" s="185"/>
      <c r="AE78" s="29"/>
    </row>
    <row r="79" spans="1:31" ht="28.8" x14ac:dyDescent="0.3">
      <c r="B79" s="57">
        <v>0.4375</v>
      </c>
      <c r="C79" s="57">
        <v>0.52777777777777779</v>
      </c>
      <c r="D79" s="56">
        <v>45</v>
      </c>
      <c r="E79" s="91" t="s">
        <v>31</v>
      </c>
      <c r="F79" s="28"/>
      <c r="G79" s="57">
        <v>0.4375</v>
      </c>
      <c r="H79" s="57">
        <v>0.52777777777777779</v>
      </c>
      <c r="I79" s="56">
        <v>30</v>
      </c>
      <c r="J79" s="31" t="s">
        <v>32</v>
      </c>
      <c r="K79" s="32"/>
      <c r="L79" s="57">
        <v>0.4375</v>
      </c>
      <c r="M79" s="57">
        <v>0.52777777777777779</v>
      </c>
      <c r="N79" s="56">
        <v>30</v>
      </c>
      <c r="O79" s="31" t="s">
        <v>33</v>
      </c>
      <c r="P79" s="28"/>
      <c r="Q79" s="57">
        <v>0.4375</v>
      </c>
      <c r="R79" s="57">
        <v>0.52777777777777779</v>
      </c>
      <c r="S79" s="56">
        <v>45</v>
      </c>
      <c r="T79" s="31" t="s">
        <v>34</v>
      </c>
      <c r="V79" s="57">
        <v>0.4375</v>
      </c>
      <c r="W79" s="57">
        <v>0.52777777777777779</v>
      </c>
      <c r="X79" s="56">
        <v>30</v>
      </c>
      <c r="Y79" s="31" t="s">
        <v>32</v>
      </c>
      <c r="Z79" s="161"/>
      <c r="AA79" s="57">
        <v>0.4375</v>
      </c>
      <c r="AB79" s="57">
        <v>0.52777777777777779</v>
      </c>
      <c r="AC79" s="56">
        <v>30</v>
      </c>
      <c r="AD79" s="31" t="s">
        <v>32</v>
      </c>
      <c r="AE79" s="27"/>
    </row>
    <row r="80" spans="1:31" ht="28.8" x14ac:dyDescent="0.3">
      <c r="B80" s="57">
        <v>0.46875</v>
      </c>
      <c r="C80" s="57">
        <v>5.9027777777777783E-2</v>
      </c>
      <c r="D80" s="56">
        <v>45</v>
      </c>
      <c r="E80" s="31" t="s">
        <v>34</v>
      </c>
      <c r="F80" s="28"/>
      <c r="G80" s="57">
        <v>0.45833333333333331</v>
      </c>
      <c r="H80" s="57">
        <v>4.8611111111111112E-2</v>
      </c>
      <c r="I80" s="56">
        <v>45</v>
      </c>
      <c r="J80" s="31" t="s">
        <v>34</v>
      </c>
      <c r="K80" s="32"/>
      <c r="L80" s="57">
        <v>0.45833333333333331</v>
      </c>
      <c r="M80" s="57">
        <v>4.8611111111111112E-2</v>
      </c>
      <c r="N80" s="56">
        <v>15</v>
      </c>
      <c r="O80" s="31" t="s">
        <v>35</v>
      </c>
      <c r="P80" s="28"/>
      <c r="Q80" s="57">
        <v>0.46875</v>
      </c>
      <c r="R80" s="57">
        <v>5.9027777777777783E-2</v>
      </c>
      <c r="S80" s="56">
        <v>15</v>
      </c>
      <c r="T80" s="31" t="s">
        <v>61</v>
      </c>
      <c r="V80" s="57">
        <v>0.45833333333333331</v>
      </c>
      <c r="W80" s="57">
        <v>4.8611111111111112E-2</v>
      </c>
      <c r="X80" s="56">
        <v>45</v>
      </c>
      <c r="Y80" s="31" t="s">
        <v>33</v>
      </c>
      <c r="Z80" s="161"/>
      <c r="AA80" s="57">
        <v>0.45833333333333331</v>
      </c>
      <c r="AB80" s="57">
        <v>4.8611111111111112E-2</v>
      </c>
      <c r="AC80" s="56">
        <v>45</v>
      </c>
      <c r="AD80" s="31" t="s">
        <v>33</v>
      </c>
      <c r="AE80" s="27"/>
    </row>
    <row r="81" spans="1:31" ht="28.8" x14ac:dyDescent="0.3">
      <c r="B81" s="33"/>
      <c r="C81" s="33"/>
      <c r="D81" s="34"/>
      <c r="E81" s="35"/>
      <c r="F81" s="28"/>
      <c r="G81" s="57">
        <v>0.48958333333333331</v>
      </c>
      <c r="H81" s="57">
        <v>7.9861111111111105E-2</v>
      </c>
      <c r="I81" s="56">
        <v>15</v>
      </c>
      <c r="J81" s="31" t="s">
        <v>61</v>
      </c>
      <c r="K81" s="32"/>
      <c r="L81" s="57">
        <v>0.46875</v>
      </c>
      <c r="M81" s="57">
        <v>5.9027777777777783E-2</v>
      </c>
      <c r="N81" s="56">
        <v>45</v>
      </c>
      <c r="O81" s="91" t="s">
        <v>31</v>
      </c>
      <c r="P81" s="28"/>
      <c r="Q81" s="57">
        <v>0.47916666666666669</v>
      </c>
      <c r="R81" s="57">
        <v>6.9444444444444434E-2</v>
      </c>
      <c r="S81" s="56">
        <v>30</v>
      </c>
      <c r="T81" s="31" t="s">
        <v>32</v>
      </c>
      <c r="V81" s="57">
        <v>0.48958333333333331</v>
      </c>
      <c r="W81" s="57">
        <v>7.9861111111111105E-2</v>
      </c>
      <c r="X81" s="56">
        <v>15</v>
      </c>
      <c r="Y81" s="31" t="s">
        <v>35</v>
      </c>
      <c r="Z81" s="161"/>
      <c r="AA81" s="57">
        <v>0.48958333333333331</v>
      </c>
      <c r="AB81" s="57">
        <v>7.9861111111111105E-2</v>
      </c>
      <c r="AC81" s="56">
        <v>15</v>
      </c>
      <c r="AD81" s="31" t="s">
        <v>35</v>
      </c>
      <c r="AE81" s="27"/>
    </row>
    <row r="82" spans="1:31" x14ac:dyDescent="0.3">
      <c r="A82"/>
      <c r="B82" s="10"/>
      <c r="C82" s="68" t="s">
        <v>14</v>
      </c>
      <c r="D82" s="10">
        <f>SUM(D74:D81)</f>
        <v>110</v>
      </c>
      <c r="I82" s="10">
        <f>SUM(I79:I81)+$D74+$D75</f>
        <v>110</v>
      </c>
      <c r="N82" s="10">
        <f>SUM(N79:N81)+$D74+$D75</f>
        <v>110</v>
      </c>
      <c r="S82" s="10">
        <f>SUM(S79:S81)+$D74+$D75</f>
        <v>110</v>
      </c>
      <c r="X82" s="10">
        <f>SUM(X79:X81)+$D74+$D75</f>
        <v>110</v>
      </c>
      <c r="AC82" s="10">
        <f>SUM(AC79:AC81)+$D74+$D75</f>
        <v>110</v>
      </c>
    </row>
    <row r="83" spans="1:31" x14ac:dyDescent="0.3">
      <c r="A83"/>
      <c r="B83" s="10"/>
      <c r="C83" s="68"/>
      <c r="D83" s="10"/>
      <c r="I83" s="10"/>
      <c r="N83" s="10"/>
      <c r="S83" s="10"/>
      <c r="X83" s="10"/>
      <c r="AC83" s="10"/>
    </row>
    <row r="84" spans="1:31" x14ac:dyDescent="0.3">
      <c r="A84"/>
      <c r="B84" s="10"/>
      <c r="C84" s="68"/>
      <c r="D84" s="169" t="s">
        <v>24</v>
      </c>
      <c r="E84" s="169"/>
      <c r="F84" s="169"/>
      <c r="G84" s="169"/>
      <c r="H84" s="169"/>
      <c r="I84" s="169"/>
      <c r="J84" s="169"/>
      <c r="K84" s="169"/>
      <c r="L84" s="169"/>
      <c r="M84" s="169"/>
      <c r="N84" s="169"/>
      <c r="O84" s="169"/>
      <c r="P84" s="169"/>
      <c r="Q84" s="169"/>
      <c r="R84" s="169"/>
      <c r="S84" s="169"/>
      <c r="T84" s="169"/>
      <c r="X84" s="10"/>
      <c r="AC84" s="10"/>
    </row>
    <row r="86" spans="1:31" x14ac:dyDescent="0.3">
      <c r="A86"/>
      <c r="B86" s="10"/>
      <c r="C86" s="10"/>
      <c r="D86"/>
      <c r="E86" t="s">
        <v>25</v>
      </c>
      <c r="F86"/>
      <c r="G86" s="10"/>
      <c r="H86" s="10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</row>
    <row r="87" spans="1:31" x14ac:dyDescent="0.3">
      <c r="A87"/>
      <c r="B87" s="10"/>
      <c r="C87" s="10"/>
      <c r="D87"/>
      <c r="E87" t="s">
        <v>26</v>
      </c>
      <c r="F87"/>
      <c r="G87" s="10"/>
      <c r="H87" s="10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</row>
    <row r="88" spans="1:31" x14ac:dyDescent="0.3">
      <c r="A88"/>
      <c r="B88" s="10"/>
      <c r="C88" s="10"/>
      <c r="D88"/>
      <c r="E88" s="51" t="s">
        <v>36</v>
      </c>
      <c r="F88"/>
      <c r="G88" s="10"/>
      <c r="H88" s="10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</row>
  </sheetData>
  <mergeCells count="50">
    <mergeCell ref="G10:J10"/>
    <mergeCell ref="L10:O10"/>
    <mergeCell ref="E7:O7"/>
    <mergeCell ref="E8:O8"/>
    <mergeCell ref="E20:O20"/>
    <mergeCell ref="B2:C4"/>
    <mergeCell ref="B6:C6"/>
    <mergeCell ref="G6:H6"/>
    <mergeCell ref="L6:M6"/>
    <mergeCell ref="Q6:R6"/>
    <mergeCell ref="Q44:R44"/>
    <mergeCell ref="L49:O49"/>
    <mergeCell ref="Q49:T49"/>
    <mergeCell ref="E45:Y45"/>
    <mergeCell ref="E46:Y46"/>
    <mergeCell ref="V44:W44"/>
    <mergeCell ref="B44:C44"/>
    <mergeCell ref="G44:H44"/>
    <mergeCell ref="B49:E49"/>
    <mergeCell ref="G49:J49"/>
    <mergeCell ref="L44:M44"/>
    <mergeCell ref="D84:T84"/>
    <mergeCell ref="V73:W73"/>
    <mergeCell ref="E74:Y74"/>
    <mergeCell ref="E75:Y75"/>
    <mergeCell ref="B78:E78"/>
    <mergeCell ref="G78:J78"/>
    <mergeCell ref="L78:O78"/>
    <mergeCell ref="Q78:T78"/>
    <mergeCell ref="V78:Y78"/>
    <mergeCell ref="B73:C73"/>
    <mergeCell ref="G73:H73"/>
    <mergeCell ref="L73:M73"/>
    <mergeCell ref="Q73:R73"/>
    <mergeCell ref="AA78:AD78"/>
    <mergeCell ref="AA6:AB6"/>
    <mergeCell ref="L15:O15"/>
    <mergeCell ref="AA44:AB44"/>
    <mergeCell ref="AA49:AD49"/>
    <mergeCell ref="AA73:AB73"/>
    <mergeCell ref="D58:T58"/>
    <mergeCell ref="E55:Y55"/>
    <mergeCell ref="E54:J54"/>
    <mergeCell ref="V6:W6"/>
    <mergeCell ref="B10:E10"/>
    <mergeCell ref="B15:E15"/>
    <mergeCell ref="G15:J15"/>
    <mergeCell ref="B68:C70"/>
    <mergeCell ref="B39:C41"/>
    <mergeCell ref="V49:Y49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81"/>
  <sheetViews>
    <sheetView showGridLines="0" zoomScale="90" zoomScaleNormal="90" workbookViewId="0">
      <selection activeCell="N13" sqref="N13"/>
    </sheetView>
  </sheetViews>
  <sheetFormatPr defaultColWidth="8.88671875" defaultRowHeight="14.4" x14ac:dyDescent="0.3"/>
  <cols>
    <col min="1" max="1" width="8.88671875" style="16"/>
    <col min="2" max="3" width="6.6640625" style="15" customWidth="1"/>
    <col min="4" max="4" width="14.33203125" style="16" bestFit="1" customWidth="1"/>
    <col min="5" max="5" width="22.6640625" style="16" customWidth="1"/>
    <col min="6" max="6" width="3.33203125" style="16" customWidth="1"/>
    <col min="7" max="8" width="6.6640625" style="15" customWidth="1"/>
    <col min="9" max="9" width="14.33203125" style="16" customWidth="1"/>
    <col min="10" max="10" width="22.6640625" style="16" customWidth="1"/>
    <col min="11" max="11" width="3.33203125" style="16" customWidth="1"/>
    <col min="12" max="13" width="6.6640625" style="16" customWidth="1"/>
    <col min="14" max="14" width="14.33203125" style="16" customWidth="1"/>
    <col min="15" max="15" width="22.6640625" style="16" customWidth="1"/>
    <col min="16" max="16" width="3.33203125" style="16" customWidth="1"/>
    <col min="17" max="18" width="6.6640625" style="16" customWidth="1"/>
    <col min="19" max="19" width="14.33203125" style="16" customWidth="1"/>
    <col min="20" max="20" width="22.6640625" style="16" customWidth="1"/>
    <col min="21" max="16384" width="8.88671875" style="16"/>
  </cols>
  <sheetData>
    <row r="1" spans="1:24" customFormat="1" x14ac:dyDescent="0.3">
      <c r="A1" t="s">
        <v>154</v>
      </c>
      <c r="B1" s="10"/>
      <c r="C1" s="10"/>
    </row>
    <row r="2" spans="1:24" customFormat="1" x14ac:dyDescent="0.3">
      <c r="A2" s="16"/>
      <c r="B2" s="167">
        <v>4</v>
      </c>
      <c r="C2" s="167"/>
      <c r="E2" s="134" t="s">
        <v>150</v>
      </c>
      <c r="L2" s="16"/>
      <c r="M2" s="16"/>
      <c r="N2" s="16"/>
      <c r="O2" s="16"/>
      <c r="P2" s="16"/>
      <c r="Q2" s="16"/>
      <c r="R2" s="16"/>
      <c r="S2" s="16"/>
      <c r="T2" s="16"/>
    </row>
    <row r="3" spans="1:24" customFormat="1" x14ac:dyDescent="0.3">
      <c r="A3" s="16"/>
      <c r="B3" s="167"/>
      <c r="C3" s="167"/>
      <c r="E3" s="135" t="s">
        <v>132</v>
      </c>
      <c r="L3" s="16"/>
      <c r="M3" s="16"/>
      <c r="N3" s="16"/>
      <c r="O3" s="16"/>
      <c r="P3" s="16"/>
      <c r="Q3" s="16"/>
      <c r="R3" s="16"/>
      <c r="S3" s="16"/>
      <c r="T3" s="16"/>
    </row>
    <row r="4" spans="1:24" customFormat="1" x14ac:dyDescent="0.3">
      <c r="A4" s="16"/>
      <c r="B4" s="167"/>
      <c r="C4" s="167"/>
      <c r="D4" s="69"/>
      <c r="E4" s="69"/>
      <c r="F4" s="69"/>
      <c r="G4" s="69"/>
      <c r="H4" s="69"/>
      <c r="L4" s="16"/>
      <c r="M4" s="16"/>
      <c r="N4" s="16"/>
      <c r="O4" s="16"/>
      <c r="P4" s="16"/>
      <c r="Q4" s="16"/>
      <c r="R4" s="16"/>
      <c r="S4" s="16"/>
      <c r="T4" s="16"/>
    </row>
    <row r="5" spans="1:24" customFormat="1" x14ac:dyDescent="0.3">
      <c r="A5" s="16"/>
      <c r="B5" s="15"/>
      <c r="C5" s="15"/>
      <c r="D5" s="16"/>
      <c r="E5" s="16"/>
      <c r="F5" s="16"/>
      <c r="G5" s="15"/>
      <c r="H5" s="15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V5" t="s">
        <v>98</v>
      </c>
    </row>
    <row r="6" spans="1:24" customFormat="1" x14ac:dyDescent="0.3">
      <c r="A6" s="16"/>
      <c r="B6" s="199" t="s">
        <v>4</v>
      </c>
      <c r="C6" s="199"/>
      <c r="D6" s="53" t="s">
        <v>5</v>
      </c>
      <c r="E6" s="55" t="s">
        <v>6</v>
      </c>
      <c r="F6" s="19"/>
      <c r="G6" s="190" t="s">
        <v>4</v>
      </c>
      <c r="H6" s="191"/>
      <c r="I6" s="53" t="s">
        <v>5</v>
      </c>
      <c r="J6" s="55" t="s">
        <v>6</v>
      </c>
      <c r="K6" s="16"/>
      <c r="L6" s="186"/>
      <c r="M6" s="186"/>
      <c r="N6" s="78"/>
      <c r="O6" s="77"/>
      <c r="P6" s="77"/>
      <c r="Q6" s="186"/>
      <c r="R6" s="186"/>
      <c r="S6" s="78"/>
      <c r="T6" s="77"/>
    </row>
    <row r="7" spans="1:24" customFormat="1" x14ac:dyDescent="0.3">
      <c r="A7" s="16"/>
      <c r="B7" s="77"/>
      <c r="C7" s="77"/>
      <c r="D7" s="78"/>
      <c r="E7" s="77"/>
      <c r="F7" s="77"/>
      <c r="G7" s="77"/>
      <c r="H7" s="77"/>
      <c r="I7" s="78"/>
      <c r="J7" s="77"/>
      <c r="K7" s="16"/>
      <c r="L7" s="77"/>
      <c r="M7" s="77"/>
      <c r="N7" s="78"/>
      <c r="O7" s="77"/>
      <c r="P7" s="77"/>
      <c r="Q7" s="77"/>
      <c r="R7" s="77"/>
      <c r="S7" s="78"/>
      <c r="T7" s="77"/>
    </row>
    <row r="8" spans="1:24" customFormat="1" ht="15.6" customHeight="1" x14ac:dyDescent="0.3">
      <c r="A8" s="21"/>
      <c r="B8" s="231" t="s">
        <v>29</v>
      </c>
      <c r="C8" s="232"/>
      <c r="D8" s="232"/>
      <c r="E8" s="233"/>
      <c r="F8" s="20"/>
      <c r="G8" s="231" t="s">
        <v>52</v>
      </c>
      <c r="H8" s="232"/>
      <c r="I8" s="232"/>
      <c r="J8" s="233"/>
      <c r="K8" s="21"/>
      <c r="L8" s="16"/>
      <c r="M8" s="16"/>
      <c r="N8" s="16"/>
      <c r="O8" s="16"/>
      <c r="P8" s="20"/>
      <c r="Q8" s="16"/>
      <c r="R8" s="16"/>
      <c r="S8" s="16"/>
      <c r="T8" s="16"/>
    </row>
    <row r="9" spans="1:24" customFormat="1" x14ac:dyDescent="0.3">
      <c r="A9" s="16"/>
      <c r="B9" s="82">
        <v>0.41666666666666669</v>
      </c>
      <c r="C9" s="82">
        <v>0.5</v>
      </c>
      <c r="D9" s="56">
        <v>30</v>
      </c>
      <c r="E9" s="143" t="s">
        <v>89</v>
      </c>
      <c r="F9" s="27"/>
      <c r="G9" s="225">
        <v>0.41666666666666669</v>
      </c>
      <c r="H9" s="225">
        <v>0.5</v>
      </c>
      <c r="I9" s="217">
        <v>45</v>
      </c>
      <c r="J9" s="236" t="s">
        <v>142</v>
      </c>
      <c r="K9" s="32"/>
      <c r="L9" s="16"/>
      <c r="M9" s="16"/>
      <c r="N9" s="16"/>
      <c r="O9" s="16"/>
      <c r="P9" s="27"/>
      <c r="Q9" s="16"/>
      <c r="R9" s="16"/>
      <c r="S9" s="16"/>
      <c r="T9" s="16"/>
      <c r="U9" s="16"/>
      <c r="V9" t="s">
        <v>99</v>
      </c>
      <c r="W9" t="s">
        <v>101</v>
      </c>
      <c r="X9">
        <f>SUMIF(V$9:V$18,"=p",D$9:D$18)</f>
        <v>70</v>
      </c>
    </row>
    <row r="10" spans="1:24" customFormat="1" ht="28.8" x14ac:dyDescent="0.3">
      <c r="A10" s="16"/>
      <c r="B10" s="57">
        <f>B9+TIME(0,$D9,0)</f>
        <v>0.4375</v>
      </c>
      <c r="C10" s="57">
        <f>C9+TIME(0,$D9,0)</f>
        <v>0.52083333333333337</v>
      </c>
      <c r="D10" s="56">
        <v>15</v>
      </c>
      <c r="E10" s="143" t="s">
        <v>60</v>
      </c>
      <c r="F10" s="27"/>
      <c r="G10" s="226"/>
      <c r="H10" s="226"/>
      <c r="I10" s="217"/>
      <c r="J10" s="236"/>
      <c r="K10" s="32"/>
      <c r="L10" s="16"/>
      <c r="M10" s="16"/>
      <c r="N10" s="16"/>
      <c r="O10" s="16"/>
      <c r="P10" s="27"/>
      <c r="Q10" s="16"/>
      <c r="R10" s="16"/>
      <c r="S10" s="16"/>
      <c r="T10" s="16"/>
      <c r="U10" s="16"/>
      <c r="V10" t="s">
        <v>101</v>
      </c>
      <c r="W10" t="s">
        <v>99</v>
      </c>
      <c r="X10">
        <f>SUMIF(V$9:V$18,"=t",D$9:D$18)</f>
        <v>30</v>
      </c>
    </row>
    <row r="11" spans="1:24" customFormat="1" ht="28.2" customHeight="1" x14ac:dyDescent="0.3">
      <c r="A11" s="16"/>
      <c r="B11" s="57">
        <f>B10+TIME(0,$D10,0)</f>
        <v>0.44791666666666669</v>
      </c>
      <c r="C11" s="57">
        <f>C10+TIME(0,$D10,0)</f>
        <v>0.53125</v>
      </c>
      <c r="D11" s="56">
        <v>55</v>
      </c>
      <c r="E11" s="143" t="s">
        <v>62</v>
      </c>
      <c r="F11" s="27"/>
      <c r="G11" s="57">
        <f>G9+TIME(0,I9,0)</f>
        <v>0.44791666666666669</v>
      </c>
      <c r="H11" s="57">
        <f>H9+TIME(0,I9,0)</f>
        <v>0.53125</v>
      </c>
      <c r="I11" s="56">
        <v>55</v>
      </c>
      <c r="J11" s="143" t="s">
        <v>62</v>
      </c>
      <c r="K11" s="32"/>
      <c r="L11" s="16"/>
      <c r="M11" s="16"/>
      <c r="N11" s="16"/>
      <c r="O11" s="16"/>
      <c r="P11" s="27"/>
      <c r="Q11" s="16"/>
      <c r="R11" s="16"/>
      <c r="S11" s="16"/>
      <c r="T11" s="16"/>
      <c r="U11" s="16"/>
      <c r="V11" t="s">
        <v>101</v>
      </c>
      <c r="W11" t="s">
        <v>100</v>
      </c>
      <c r="X11">
        <f>SUMIF(V$9:V$18,"=a",D$9:D$18)</f>
        <v>10</v>
      </c>
    </row>
    <row r="12" spans="1:24" customFormat="1" ht="28.2" customHeight="1" x14ac:dyDescent="0.3">
      <c r="A12" s="16"/>
      <c r="B12" s="76"/>
      <c r="C12" s="76"/>
      <c r="D12" s="27"/>
      <c r="E12" s="27"/>
      <c r="F12" s="27"/>
      <c r="G12" s="76"/>
      <c r="H12" s="76"/>
      <c r="I12" s="27"/>
      <c r="J12" s="27"/>
      <c r="K12" s="32"/>
      <c r="L12" s="76"/>
      <c r="M12" s="76"/>
      <c r="N12" s="27"/>
      <c r="O12" s="27"/>
      <c r="P12" s="27"/>
      <c r="Q12" s="76"/>
      <c r="R12" s="76"/>
      <c r="S12" s="27"/>
      <c r="T12" s="27"/>
      <c r="U12" s="16"/>
    </row>
    <row r="13" spans="1:24" customFormat="1" ht="28.2" customHeight="1" x14ac:dyDescent="0.3">
      <c r="A13" s="16"/>
      <c r="B13" s="231" t="s">
        <v>30</v>
      </c>
      <c r="C13" s="232"/>
      <c r="D13" s="232"/>
      <c r="E13" s="233"/>
      <c r="F13" s="27"/>
      <c r="G13" s="231" t="s">
        <v>37</v>
      </c>
      <c r="H13" s="232"/>
      <c r="I13" s="232"/>
      <c r="J13" s="233"/>
      <c r="K13" s="32"/>
      <c r="L13" s="76"/>
      <c r="M13" s="76"/>
      <c r="N13" s="27"/>
      <c r="O13" s="27"/>
      <c r="P13" s="27"/>
      <c r="Q13" s="76"/>
      <c r="R13" s="76"/>
      <c r="S13" s="27"/>
      <c r="T13" s="27"/>
      <c r="U13" s="16"/>
    </row>
    <row r="14" spans="1:24" customFormat="1" ht="28.2" customHeight="1" x14ac:dyDescent="0.3">
      <c r="A14" s="16"/>
      <c r="B14" s="82">
        <v>0.41666666666666669</v>
      </c>
      <c r="C14" s="82">
        <v>0.5</v>
      </c>
      <c r="D14" s="56">
        <v>15</v>
      </c>
      <c r="E14" s="143" t="s">
        <v>60</v>
      </c>
      <c r="F14" s="27"/>
      <c r="G14" s="225">
        <v>0.41666666666666669</v>
      </c>
      <c r="H14" s="225">
        <v>0.5</v>
      </c>
      <c r="I14" s="227">
        <v>55</v>
      </c>
      <c r="J14" s="234" t="s">
        <v>62</v>
      </c>
      <c r="K14" s="32"/>
      <c r="L14" s="76"/>
      <c r="M14" s="76"/>
      <c r="N14" s="27"/>
      <c r="O14" s="27"/>
      <c r="P14" s="27"/>
      <c r="Q14" s="76"/>
      <c r="R14" s="76"/>
      <c r="S14" s="27"/>
      <c r="T14" s="27"/>
      <c r="U14" s="16"/>
    </row>
    <row r="15" spans="1:24" customFormat="1" ht="28.2" customHeight="1" x14ac:dyDescent="0.3">
      <c r="A15" s="16"/>
      <c r="B15" s="57">
        <f>B14+TIME(0,$D14,0)</f>
        <v>0.42708333333333337</v>
      </c>
      <c r="C15" s="57">
        <f>C14+TIME(0,$D14,0)</f>
        <v>0.51041666666666663</v>
      </c>
      <c r="D15" s="56">
        <v>55</v>
      </c>
      <c r="E15" s="143" t="s">
        <v>62</v>
      </c>
      <c r="F15" s="27"/>
      <c r="G15" s="226"/>
      <c r="H15" s="226"/>
      <c r="I15" s="228"/>
      <c r="J15" s="235"/>
      <c r="K15" s="32"/>
      <c r="L15" s="76"/>
      <c r="M15" s="76"/>
      <c r="N15" s="27"/>
      <c r="O15" s="27"/>
      <c r="P15" s="27"/>
      <c r="Q15" s="76"/>
      <c r="R15" s="76"/>
      <c r="S15" s="27"/>
      <c r="T15" s="27"/>
      <c r="U15" s="16"/>
    </row>
    <row r="16" spans="1:24" customFormat="1" ht="28.2" customHeight="1" x14ac:dyDescent="0.3">
      <c r="A16" s="16"/>
      <c r="B16" s="57">
        <f>B15+TIME(0,$D15,0)</f>
        <v>0.46527777777777779</v>
      </c>
      <c r="C16" s="57">
        <f>C15+TIME(0,$D15,0)</f>
        <v>0.54861111111111105</v>
      </c>
      <c r="D16" s="56">
        <v>30</v>
      </c>
      <c r="E16" s="143" t="s">
        <v>89</v>
      </c>
      <c r="F16" s="27"/>
      <c r="G16" s="57">
        <f>G14+TIME(0,I14,0)</f>
        <v>0.4548611111111111</v>
      </c>
      <c r="H16" s="57">
        <f>H14+TIME(0,I14,0)</f>
        <v>0.53819444444444442</v>
      </c>
      <c r="I16" s="56">
        <v>45</v>
      </c>
      <c r="J16" s="143" t="s">
        <v>142</v>
      </c>
      <c r="K16" s="32"/>
      <c r="L16" s="76"/>
      <c r="M16" s="76"/>
      <c r="N16" s="27"/>
      <c r="O16" s="27"/>
      <c r="P16" s="27"/>
      <c r="Q16" s="76"/>
      <c r="R16" s="76"/>
      <c r="S16" s="27"/>
      <c r="T16" s="27"/>
      <c r="U16" s="16"/>
    </row>
    <row r="17" spans="1:24" customFormat="1" x14ac:dyDescent="0.3">
      <c r="A17" s="16"/>
      <c r="B17" s="76"/>
      <c r="C17" s="76"/>
      <c r="D17" s="27"/>
      <c r="E17" s="27"/>
      <c r="F17" s="27"/>
      <c r="G17" s="76"/>
      <c r="H17" s="76"/>
      <c r="I17" s="27"/>
      <c r="J17" s="27"/>
      <c r="K17" s="32"/>
      <c r="L17" s="76"/>
      <c r="M17" s="76"/>
      <c r="N17" s="27"/>
      <c r="O17" s="27"/>
      <c r="P17" s="27"/>
      <c r="Q17" s="76"/>
      <c r="R17" s="76"/>
      <c r="S17" s="27"/>
      <c r="T17" s="27"/>
      <c r="U17" s="16"/>
      <c r="W17" s="16"/>
      <c r="X17" s="16"/>
    </row>
    <row r="18" spans="1:24" customFormat="1" x14ac:dyDescent="0.3">
      <c r="A18" s="17"/>
      <c r="B18" s="94">
        <f>B11+TIME(0,D11,0)</f>
        <v>0.4861111111111111</v>
      </c>
      <c r="C18" s="94">
        <f>C11+TIME(0,D11,0)</f>
        <v>0.56944444444444442</v>
      </c>
      <c r="D18" s="56">
        <v>10</v>
      </c>
      <c r="E18" s="213" t="s">
        <v>84</v>
      </c>
      <c r="F18" s="214"/>
      <c r="G18" s="214"/>
      <c r="H18" s="214"/>
      <c r="I18" s="214"/>
      <c r="J18" s="215"/>
      <c r="U18" s="17"/>
      <c r="V18" t="s">
        <v>100</v>
      </c>
      <c r="W18" s="16"/>
      <c r="X18" s="16"/>
    </row>
    <row r="19" spans="1:24" customFormat="1" hidden="1" x14ac:dyDescent="0.3">
      <c r="B19" s="10"/>
      <c r="C19" s="68" t="s">
        <v>14</v>
      </c>
      <c r="D19" s="10">
        <f>SUM(D9:D18)</f>
        <v>210</v>
      </c>
      <c r="E19" s="18"/>
      <c r="F19" s="18"/>
      <c r="G19" s="18"/>
      <c r="H19" s="18"/>
      <c r="I19" s="10">
        <f>SUM(I9:I11)+D18</f>
        <v>110</v>
      </c>
      <c r="J19" s="18"/>
      <c r="K19" s="16"/>
      <c r="L19" s="16"/>
      <c r="M19" s="16"/>
      <c r="N19" s="10">
        <f>SUM(D14:D16)+D18</f>
        <v>110</v>
      </c>
      <c r="O19" s="16"/>
      <c r="P19" s="16"/>
      <c r="Q19" s="16"/>
      <c r="R19" s="16"/>
      <c r="S19" s="10">
        <f>SUM(I14:I16)+D18</f>
        <v>110</v>
      </c>
      <c r="T19" s="16"/>
      <c r="U19" s="17"/>
    </row>
    <row r="20" spans="1:24" customFormat="1" x14ac:dyDescent="0.3">
      <c r="A20" s="16"/>
      <c r="B20" s="15"/>
      <c r="C20" s="15"/>
      <c r="D20" s="15"/>
      <c r="E20" s="18"/>
      <c r="F20" s="18"/>
      <c r="G20" s="18"/>
      <c r="H20" s="18"/>
      <c r="I20" s="18"/>
      <c r="J20" s="18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</row>
    <row r="21" spans="1:24" customFormat="1" x14ac:dyDescent="0.3">
      <c r="A21" s="16"/>
      <c r="B21" s="15"/>
      <c r="C21" s="15"/>
      <c r="D21" s="16"/>
      <c r="E21" s="16"/>
      <c r="F21" s="16"/>
      <c r="G21" s="15"/>
      <c r="H21" s="15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</row>
    <row r="22" spans="1:24" customFormat="1" x14ac:dyDescent="0.3">
      <c r="B22" s="10"/>
      <c r="C22" s="10"/>
      <c r="E22" t="s">
        <v>65</v>
      </c>
      <c r="G22" s="10"/>
      <c r="H22" s="10"/>
    </row>
    <row r="23" spans="1:24" customFormat="1" x14ac:dyDescent="0.3">
      <c r="B23" s="10"/>
      <c r="C23" s="10"/>
      <c r="E23" t="s">
        <v>26</v>
      </c>
      <c r="G23" s="10"/>
      <c r="H23" s="10"/>
    </row>
    <row r="24" spans="1:24" customFormat="1" x14ac:dyDescent="0.3">
      <c r="A24" s="16"/>
      <c r="B24" s="15"/>
      <c r="C24" s="15"/>
      <c r="D24" s="16"/>
      <c r="E24" s="51" t="s">
        <v>36</v>
      </c>
      <c r="F24" s="16"/>
      <c r="G24" s="15"/>
      <c r="H24" s="15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</row>
    <row r="25" spans="1:24" customFormat="1" x14ac:dyDescent="0.3">
      <c r="B25" s="10"/>
      <c r="C25" s="10"/>
    </row>
    <row r="26" spans="1:24" customFormat="1" x14ac:dyDescent="0.3">
      <c r="B26" s="10"/>
      <c r="C26" s="10"/>
    </row>
    <row r="27" spans="1:24" customFormat="1" x14ac:dyDescent="0.3">
      <c r="B27" s="10"/>
      <c r="C27" s="10"/>
    </row>
    <row r="28" spans="1:24" customFormat="1" x14ac:dyDescent="0.3">
      <c r="B28" s="10"/>
      <c r="C28" s="10"/>
    </row>
    <row r="29" spans="1:24" customFormat="1" x14ac:dyDescent="0.3">
      <c r="B29" s="10"/>
      <c r="C29" s="10"/>
    </row>
    <row r="30" spans="1:24" customFormat="1" x14ac:dyDescent="0.3">
      <c r="B30" s="10"/>
      <c r="C30" s="10"/>
    </row>
    <row r="31" spans="1:24" customFormat="1" x14ac:dyDescent="0.3">
      <c r="B31" s="10"/>
      <c r="C31" s="10"/>
    </row>
    <row r="32" spans="1:24" customFormat="1" x14ac:dyDescent="0.3">
      <c r="B32" s="10"/>
      <c r="C32" s="10"/>
    </row>
    <row r="33" spans="1:24" customFormat="1" x14ac:dyDescent="0.3">
      <c r="B33" s="10"/>
      <c r="C33" s="10"/>
    </row>
    <row r="34" spans="1:24" customFormat="1" x14ac:dyDescent="0.3">
      <c r="B34" s="10"/>
      <c r="C34" s="10"/>
    </row>
    <row r="35" spans="1:24" customFormat="1" x14ac:dyDescent="0.3">
      <c r="B35" s="10"/>
      <c r="C35" s="10"/>
    </row>
    <row r="36" spans="1:24" customFormat="1" x14ac:dyDescent="0.3">
      <c r="B36" s="10"/>
      <c r="C36" s="10"/>
    </row>
    <row r="37" spans="1:24" customFormat="1" x14ac:dyDescent="0.3">
      <c r="B37" s="10"/>
      <c r="C37" s="10"/>
    </row>
    <row r="39" spans="1:24" x14ac:dyDescent="0.3">
      <c r="B39" s="167">
        <v>4</v>
      </c>
      <c r="C39" s="167"/>
      <c r="D39" s="2" t="s">
        <v>86</v>
      </c>
      <c r="E39" s="2"/>
      <c r="F39" s="2"/>
      <c r="G39" s="2"/>
      <c r="H39" s="2"/>
      <c r="I39" s="6"/>
      <c r="J39"/>
      <c r="K39"/>
    </row>
    <row r="40" spans="1:24" x14ac:dyDescent="0.3">
      <c r="B40" s="167"/>
      <c r="C40" s="167"/>
      <c r="D40" s="8" t="s">
        <v>87</v>
      </c>
      <c r="E40" s="8"/>
      <c r="F40" s="8"/>
      <c r="G40" s="8"/>
      <c r="H40" s="8"/>
      <c r="I40"/>
      <c r="J40"/>
      <c r="K40"/>
    </row>
    <row r="41" spans="1:24" x14ac:dyDescent="0.3">
      <c r="A41" s="16" t="s">
        <v>112</v>
      </c>
      <c r="B41" s="167"/>
      <c r="C41" s="167"/>
      <c r="D41" s="24" t="s">
        <v>2</v>
      </c>
      <c r="E41" s="24"/>
      <c r="F41" s="24"/>
      <c r="G41" s="24"/>
      <c r="H41" s="24"/>
      <c r="I41"/>
      <c r="J41"/>
      <c r="K41"/>
    </row>
    <row r="42" spans="1:24" x14ac:dyDescent="0.3">
      <c r="A42" s="16" t="s">
        <v>114</v>
      </c>
    </row>
    <row r="43" spans="1:24" ht="14.4" customHeight="1" x14ac:dyDescent="0.3">
      <c r="B43" s="199" t="s">
        <v>4</v>
      </c>
      <c r="C43" s="199"/>
      <c r="D43" s="53" t="s">
        <v>5</v>
      </c>
      <c r="E43" s="55" t="s">
        <v>6</v>
      </c>
      <c r="F43" s="19"/>
      <c r="G43" s="190" t="s">
        <v>4</v>
      </c>
      <c r="H43" s="191"/>
      <c r="I43" s="53" t="s">
        <v>5</v>
      </c>
      <c r="J43" s="55" t="s">
        <v>6</v>
      </c>
      <c r="L43" s="199" t="s">
        <v>4</v>
      </c>
      <c r="M43" s="199"/>
      <c r="N43" s="53" t="s">
        <v>5</v>
      </c>
      <c r="O43" s="55" t="s">
        <v>6</v>
      </c>
      <c r="P43" s="19"/>
      <c r="Q43" s="190" t="s">
        <v>4</v>
      </c>
      <c r="R43" s="191"/>
      <c r="S43" s="53" t="s">
        <v>5</v>
      </c>
      <c r="T43" s="55" t="s">
        <v>6</v>
      </c>
      <c r="V43" t="s">
        <v>98</v>
      </c>
      <c r="W43"/>
      <c r="X43"/>
    </row>
    <row r="44" spans="1:24" ht="13.8" customHeight="1" x14ac:dyDescent="0.3">
      <c r="B44" s="77"/>
      <c r="C44" s="77"/>
      <c r="D44" s="78"/>
      <c r="E44" s="77"/>
      <c r="F44" s="77"/>
      <c r="G44" s="77"/>
      <c r="H44" s="77"/>
      <c r="I44" s="78"/>
      <c r="J44" s="77"/>
      <c r="L44" s="77"/>
      <c r="M44" s="77"/>
      <c r="N44" s="78"/>
      <c r="O44" s="77"/>
      <c r="P44" s="77"/>
      <c r="Q44" s="77"/>
      <c r="R44" s="77"/>
      <c r="S44" s="78"/>
      <c r="T44" s="77"/>
      <c r="V44"/>
      <c r="W44"/>
      <c r="X44"/>
    </row>
    <row r="45" spans="1:24" ht="13.8" customHeight="1" x14ac:dyDescent="0.3">
      <c r="D45" t="s">
        <v>48</v>
      </c>
      <c r="E45"/>
      <c r="F45"/>
      <c r="G45"/>
      <c r="H45"/>
      <c r="I45" s="221" t="s">
        <v>49</v>
      </c>
      <c r="J45" s="221"/>
      <c r="L45" s="15"/>
      <c r="M45" s="15"/>
      <c r="N45" t="s">
        <v>48</v>
      </c>
      <c r="O45" s="18"/>
      <c r="P45" s="18"/>
      <c r="Q45" s="18"/>
      <c r="R45" s="18"/>
      <c r="S45" t="s">
        <v>48</v>
      </c>
      <c r="T45" s="18"/>
      <c r="V45"/>
      <c r="W45"/>
      <c r="X45"/>
    </row>
    <row r="46" spans="1:24" s="21" customFormat="1" ht="15.6" x14ac:dyDescent="0.3">
      <c r="B46" s="222" t="s">
        <v>29</v>
      </c>
      <c r="C46" s="223"/>
      <c r="D46" s="223"/>
      <c r="E46" s="224"/>
      <c r="F46" s="20"/>
      <c r="G46" s="222" t="s">
        <v>52</v>
      </c>
      <c r="H46" s="223"/>
      <c r="I46" s="223"/>
      <c r="J46" s="224"/>
      <c r="L46" s="222" t="s">
        <v>30</v>
      </c>
      <c r="M46" s="223"/>
      <c r="N46" s="223"/>
      <c r="O46" s="224"/>
      <c r="P46" s="20"/>
      <c r="Q46" s="222" t="s">
        <v>37</v>
      </c>
      <c r="R46" s="223"/>
      <c r="S46" s="223"/>
      <c r="T46" s="224"/>
      <c r="V46"/>
      <c r="W46"/>
      <c r="X46"/>
    </row>
    <row r="47" spans="1:24" ht="28.8" x14ac:dyDescent="0.3">
      <c r="B47" s="82">
        <v>0.41666666666666669</v>
      </c>
      <c r="C47" s="82">
        <v>0.5</v>
      </c>
      <c r="D47" s="56">
        <v>30</v>
      </c>
      <c r="E47" s="36" t="s">
        <v>89</v>
      </c>
      <c r="F47" s="28"/>
      <c r="G47" s="225">
        <v>0.41666666666666669</v>
      </c>
      <c r="H47" s="225">
        <v>0.5</v>
      </c>
      <c r="I47" s="217">
        <v>45</v>
      </c>
      <c r="J47" s="218" t="s">
        <v>31</v>
      </c>
      <c r="K47" s="32"/>
      <c r="L47" s="82">
        <v>0.41666666666666669</v>
      </c>
      <c r="M47" s="82">
        <v>0.5</v>
      </c>
      <c r="N47" s="56">
        <v>15</v>
      </c>
      <c r="O47" s="36" t="s">
        <v>60</v>
      </c>
      <c r="P47" s="28"/>
      <c r="Q47" s="225">
        <v>0.41666666666666669</v>
      </c>
      <c r="R47" s="225">
        <v>0.5</v>
      </c>
      <c r="S47" s="227">
        <v>55</v>
      </c>
      <c r="T47" s="229" t="s">
        <v>62</v>
      </c>
      <c r="V47" t="s">
        <v>99</v>
      </c>
      <c r="W47"/>
      <c r="X47"/>
    </row>
    <row r="48" spans="1:24" ht="28.8" x14ac:dyDescent="0.3">
      <c r="B48" s="57">
        <f>B47+TIME(0,$D47,0)</f>
        <v>0.4375</v>
      </c>
      <c r="C48" s="57">
        <f>C47+TIME(0,$D47,0)</f>
        <v>0.52083333333333337</v>
      </c>
      <c r="D48" s="56">
        <v>15</v>
      </c>
      <c r="E48" s="36" t="s">
        <v>60</v>
      </c>
      <c r="F48" s="28"/>
      <c r="G48" s="226"/>
      <c r="H48" s="226"/>
      <c r="I48" s="217"/>
      <c r="J48" s="218"/>
      <c r="K48" s="32"/>
      <c r="L48" s="57">
        <f>L47+TIME(0,$N47,0)</f>
        <v>0.42708333333333337</v>
      </c>
      <c r="M48" s="57">
        <f>M47+TIME(0,$N47,0)</f>
        <v>0.51041666666666663</v>
      </c>
      <c r="N48" s="56">
        <v>55</v>
      </c>
      <c r="O48" s="36" t="s">
        <v>62</v>
      </c>
      <c r="P48" s="28"/>
      <c r="Q48" s="226"/>
      <c r="R48" s="226"/>
      <c r="S48" s="228"/>
      <c r="T48" s="230"/>
      <c r="V48" t="s">
        <v>101</v>
      </c>
      <c r="W48"/>
      <c r="X48"/>
    </row>
    <row r="49" spans="1:24" ht="28.8" customHeight="1" x14ac:dyDescent="0.3">
      <c r="B49" s="57">
        <f>B48+TIME(0,$D48,0)</f>
        <v>0.44791666666666669</v>
      </c>
      <c r="C49" s="57">
        <f>C48+TIME(0,$D48,0)</f>
        <v>0.53125</v>
      </c>
      <c r="D49" s="56">
        <v>55</v>
      </c>
      <c r="E49" s="36" t="s">
        <v>62</v>
      </c>
      <c r="F49" s="28"/>
      <c r="G49" s="57">
        <f>G47+TIME(0,I47,0)</f>
        <v>0.44791666666666669</v>
      </c>
      <c r="H49" s="57">
        <f>H47+TIME(0,I47,0)</f>
        <v>0.53125</v>
      </c>
      <c r="I49" s="56">
        <v>55</v>
      </c>
      <c r="J49" s="36" t="s">
        <v>62</v>
      </c>
      <c r="K49" s="32"/>
      <c r="L49" s="57">
        <f>L48+TIME(0,$N48,0)</f>
        <v>0.46527777777777779</v>
      </c>
      <c r="M49" s="57">
        <f>M48+TIME(0,$N48,0)</f>
        <v>0.54861111111111105</v>
      </c>
      <c r="N49" s="56">
        <v>30</v>
      </c>
      <c r="O49" s="36" t="s">
        <v>89</v>
      </c>
      <c r="P49" s="28"/>
      <c r="Q49" s="57">
        <f>Q47+TIME(0,S47,0)</f>
        <v>0.4548611111111111</v>
      </c>
      <c r="R49" s="57">
        <f>R47+TIME(0,S47,0)</f>
        <v>0.53819444444444442</v>
      </c>
      <c r="S49" s="56">
        <v>45</v>
      </c>
      <c r="T49" s="91" t="s">
        <v>31</v>
      </c>
      <c r="V49" t="s">
        <v>101</v>
      </c>
      <c r="W49" t="s">
        <v>101</v>
      </c>
      <c r="X49">
        <f>SUMIF(V$47:V$52,"=p",D$47:D$52)</f>
        <v>70</v>
      </c>
    </row>
    <row r="50" spans="1:24" ht="14.4" customHeight="1" x14ac:dyDescent="0.3">
      <c r="B50" s="76"/>
      <c r="C50" s="76"/>
      <c r="D50" s="27"/>
      <c r="E50" s="27"/>
      <c r="F50" s="27"/>
      <c r="G50" s="76"/>
      <c r="H50" s="76"/>
      <c r="I50" s="27"/>
      <c r="J50" s="27"/>
      <c r="K50" s="32"/>
      <c r="L50" s="76"/>
      <c r="M50" s="76"/>
      <c r="N50" s="27"/>
      <c r="O50" s="27"/>
      <c r="P50" s="27"/>
      <c r="Q50" s="76"/>
      <c r="R50" s="76"/>
      <c r="S50" s="27"/>
      <c r="T50" s="27"/>
      <c r="V50"/>
      <c r="W50" t="s">
        <v>99</v>
      </c>
      <c r="X50">
        <f>SUMIF(V$47:V$52,"=T",D$47:D$52)</f>
        <v>30</v>
      </c>
    </row>
    <row r="51" spans="1:24" s="17" customFormat="1" ht="14.4" customHeight="1" x14ac:dyDescent="0.3">
      <c r="B51" s="81"/>
      <c r="C51" s="81"/>
      <c r="D51" s="197" t="s">
        <v>11</v>
      </c>
      <c r="E51" s="197"/>
      <c r="F51" s="197"/>
      <c r="G51" s="197"/>
      <c r="H51" s="197"/>
      <c r="I51" s="197"/>
      <c r="J51" s="28"/>
      <c r="K51" s="93"/>
      <c r="L51" s="81"/>
      <c r="M51" s="81"/>
      <c r="N51" s="28"/>
      <c r="O51" s="28"/>
      <c r="P51" s="28"/>
      <c r="Q51" s="81"/>
      <c r="R51" s="81"/>
      <c r="S51" s="28"/>
      <c r="T51" s="28"/>
      <c r="V51"/>
      <c r="W51" t="s">
        <v>100</v>
      </c>
      <c r="X51">
        <f>SUMIF(V$47:V$52,"=A",D$47:D$52)</f>
        <v>10</v>
      </c>
    </row>
    <row r="52" spans="1:24" s="17" customFormat="1" ht="14.4" customHeight="1" x14ac:dyDescent="0.3">
      <c r="B52" s="94">
        <f>B49+TIME(0,D49,0)</f>
        <v>0.4861111111111111</v>
      </c>
      <c r="C52" s="94">
        <f>C49+TIME(0,D49,0)</f>
        <v>0.56944444444444442</v>
      </c>
      <c r="D52" s="56">
        <v>10</v>
      </c>
      <c r="E52" s="194" t="s">
        <v>84</v>
      </c>
      <c r="F52" s="195"/>
      <c r="G52" s="195"/>
      <c r="H52" s="195"/>
      <c r="I52" s="195"/>
      <c r="J52" s="195"/>
      <c r="K52" s="195"/>
      <c r="L52" s="195"/>
      <c r="M52" s="195"/>
      <c r="N52" s="195"/>
      <c r="O52" s="195"/>
      <c r="P52" s="195"/>
      <c r="Q52" s="195"/>
      <c r="R52" s="195"/>
      <c r="S52" s="195"/>
      <c r="T52" s="196"/>
      <c r="V52" t="s">
        <v>100</v>
      </c>
      <c r="W52"/>
      <c r="X52"/>
    </row>
    <row r="53" spans="1:24" hidden="1" x14ac:dyDescent="0.3">
      <c r="A53"/>
      <c r="B53" s="10"/>
      <c r="C53" s="68" t="s">
        <v>14</v>
      </c>
      <c r="D53" s="10">
        <f>SUM(D47:D52)</f>
        <v>110</v>
      </c>
      <c r="E53" s="18"/>
      <c r="F53" s="18"/>
      <c r="G53" s="18"/>
      <c r="H53" s="18"/>
      <c r="I53" s="10">
        <f>SUM(I47:I49)+D52</f>
        <v>110</v>
      </c>
      <c r="J53" s="18"/>
      <c r="N53" s="10">
        <f>SUM(N47:N49)+D52</f>
        <v>110</v>
      </c>
      <c r="S53" s="10">
        <f>SUM(S47:S49)+D52</f>
        <v>110</v>
      </c>
      <c r="V53"/>
      <c r="W53"/>
      <c r="X53"/>
    </row>
    <row r="54" spans="1:24" x14ac:dyDescent="0.3">
      <c r="D54" s="15"/>
      <c r="E54" s="18"/>
      <c r="F54" s="18"/>
      <c r="G54" s="18"/>
      <c r="H54" s="18"/>
      <c r="I54" s="18"/>
      <c r="J54" s="18"/>
      <c r="V54"/>
      <c r="W54"/>
      <c r="X54"/>
    </row>
    <row r="55" spans="1:24" x14ac:dyDescent="0.3">
      <c r="D55" s="169" t="s">
        <v>88</v>
      </c>
      <c r="E55" s="169"/>
      <c r="F55" s="169"/>
      <c r="G55" s="169"/>
      <c r="H55" s="169"/>
      <c r="I55" s="169"/>
      <c r="J55" s="169"/>
      <c r="K55" s="169"/>
      <c r="L55" s="169"/>
      <c r="M55" s="169"/>
      <c r="N55" s="169"/>
      <c r="O55" s="169"/>
      <c r="P55" s="169"/>
      <c r="Q55" s="169"/>
      <c r="R55" s="169"/>
      <c r="S55" s="169"/>
      <c r="T55" s="169"/>
      <c r="V55"/>
      <c r="W55"/>
      <c r="X55"/>
    </row>
    <row r="56" spans="1:24" x14ac:dyDescent="0.3">
      <c r="V56"/>
      <c r="W56"/>
      <c r="X56"/>
    </row>
    <row r="57" spans="1:24" customFormat="1" x14ac:dyDescent="0.3">
      <c r="B57" s="10"/>
      <c r="C57" s="10"/>
      <c r="E57" t="s">
        <v>65</v>
      </c>
      <c r="G57" s="10"/>
      <c r="H57" s="10"/>
    </row>
    <row r="58" spans="1:24" customFormat="1" x14ac:dyDescent="0.3">
      <c r="B58" s="10"/>
      <c r="C58" s="10"/>
      <c r="E58" t="s">
        <v>26</v>
      </c>
      <c r="G58" s="10"/>
      <c r="H58" s="10"/>
    </row>
    <row r="59" spans="1:24" x14ac:dyDescent="0.3">
      <c r="E59" s="51" t="s">
        <v>36</v>
      </c>
    </row>
    <row r="61" spans="1:24" x14ac:dyDescent="0.3">
      <c r="A61" t="s">
        <v>73</v>
      </c>
    </row>
    <row r="64" spans="1:24" x14ac:dyDescent="0.3">
      <c r="B64" s="167">
        <v>4</v>
      </c>
      <c r="C64" s="167"/>
      <c r="D64" s="2" t="s">
        <v>0</v>
      </c>
      <c r="E64" s="2"/>
      <c r="F64" s="2"/>
      <c r="G64" s="2"/>
      <c r="H64"/>
      <c r="I64" s="6"/>
      <c r="J64"/>
      <c r="K64"/>
    </row>
    <row r="65" spans="1:20" x14ac:dyDescent="0.3">
      <c r="B65" s="167"/>
      <c r="C65" s="167"/>
      <c r="D65" s="8" t="s">
        <v>1</v>
      </c>
      <c r="E65" s="8"/>
      <c r="F65" s="8"/>
      <c r="G65" s="8"/>
      <c r="H65"/>
      <c r="I65"/>
      <c r="J65"/>
      <c r="K65"/>
    </row>
    <row r="66" spans="1:20" x14ac:dyDescent="0.3">
      <c r="B66" s="167"/>
      <c r="C66" s="167"/>
      <c r="D66" s="24" t="s">
        <v>2</v>
      </c>
      <c r="E66" s="24"/>
      <c r="F66" s="24"/>
      <c r="G66" s="24"/>
      <c r="H66"/>
      <c r="I66"/>
      <c r="J66"/>
      <c r="K66"/>
    </row>
    <row r="68" spans="1:20" x14ac:dyDescent="0.3">
      <c r="B68" s="199" t="s">
        <v>4</v>
      </c>
      <c r="C68" s="199"/>
      <c r="D68" s="53" t="s">
        <v>5</v>
      </c>
      <c r="E68" s="55" t="s">
        <v>6</v>
      </c>
      <c r="F68" s="19"/>
      <c r="G68" s="190" t="s">
        <v>4</v>
      </c>
      <c r="H68" s="191"/>
      <c r="I68" s="53" t="s">
        <v>5</v>
      </c>
      <c r="J68" s="55" t="s">
        <v>6</v>
      </c>
      <c r="L68" s="199" t="s">
        <v>4</v>
      </c>
      <c r="M68" s="199"/>
      <c r="N68" s="53" t="s">
        <v>5</v>
      </c>
      <c r="O68" s="55" t="s">
        <v>6</v>
      </c>
      <c r="P68" s="19"/>
      <c r="Q68" s="190" t="s">
        <v>4</v>
      </c>
      <c r="R68" s="191"/>
      <c r="S68" s="53" t="s">
        <v>5</v>
      </c>
      <c r="T68" s="55" t="s">
        <v>6</v>
      </c>
    </row>
    <row r="69" spans="1:20" x14ac:dyDescent="0.3">
      <c r="B69" s="77"/>
      <c r="C69" s="77"/>
      <c r="D69" s="78"/>
      <c r="E69" s="77"/>
      <c r="F69" s="77"/>
      <c r="G69" s="77"/>
      <c r="H69" s="77"/>
      <c r="I69" s="78"/>
      <c r="J69" s="77"/>
      <c r="L69" s="77"/>
      <c r="M69" s="77"/>
      <c r="N69" s="78"/>
      <c r="O69" s="77"/>
      <c r="P69" s="77"/>
      <c r="Q69" s="77"/>
      <c r="R69" s="77"/>
      <c r="S69" s="78"/>
      <c r="T69" s="77"/>
    </row>
    <row r="70" spans="1:20" x14ac:dyDescent="0.3">
      <c r="D70" t="s">
        <v>48</v>
      </c>
      <c r="E70"/>
      <c r="F70"/>
      <c r="G70"/>
      <c r="H70"/>
      <c r="I70" s="221" t="s">
        <v>49</v>
      </c>
      <c r="J70" s="221"/>
      <c r="L70" s="15"/>
      <c r="M70" s="15"/>
      <c r="N70" t="s">
        <v>48</v>
      </c>
      <c r="O70" s="18"/>
      <c r="P70" s="18"/>
      <c r="Q70" s="18"/>
      <c r="R70" s="18"/>
      <c r="S70" t="s">
        <v>48</v>
      </c>
      <c r="T70" s="18"/>
    </row>
    <row r="71" spans="1:20" ht="15.6" x14ac:dyDescent="0.3">
      <c r="A71" s="21"/>
      <c r="B71" s="222" t="s">
        <v>29</v>
      </c>
      <c r="C71" s="223"/>
      <c r="D71" s="223"/>
      <c r="E71" s="224"/>
      <c r="F71" s="20"/>
      <c r="G71" s="222" t="s">
        <v>52</v>
      </c>
      <c r="H71" s="223"/>
      <c r="I71" s="223"/>
      <c r="J71" s="224"/>
      <c r="K71" s="21"/>
      <c r="L71" s="222" t="s">
        <v>30</v>
      </c>
      <c r="M71" s="223"/>
      <c r="N71" s="223"/>
      <c r="O71" s="224"/>
      <c r="P71" s="20"/>
      <c r="Q71" s="222" t="s">
        <v>37</v>
      </c>
      <c r="R71" s="223"/>
      <c r="S71" s="223"/>
      <c r="T71" s="224"/>
    </row>
    <row r="72" spans="1:20" ht="28.8" x14ac:dyDescent="0.3">
      <c r="B72" s="75">
        <v>0.4236111111111111</v>
      </c>
      <c r="C72" s="75">
        <v>0.51388888888888895</v>
      </c>
      <c r="D72" s="56">
        <v>30</v>
      </c>
      <c r="E72" s="36" t="s">
        <v>32</v>
      </c>
      <c r="F72" s="28"/>
      <c r="G72" s="219">
        <v>0.4236111111111111</v>
      </c>
      <c r="H72" s="219">
        <v>0.51388888888888895</v>
      </c>
      <c r="I72" s="217">
        <v>45</v>
      </c>
      <c r="J72" s="218" t="s">
        <v>31</v>
      </c>
      <c r="K72" s="32"/>
      <c r="L72" s="75">
        <v>0.4236111111111111</v>
      </c>
      <c r="M72" s="75">
        <v>0.51388888888888895</v>
      </c>
      <c r="N72" s="56">
        <v>15</v>
      </c>
      <c r="O72" s="36" t="s">
        <v>60</v>
      </c>
      <c r="P72" s="28"/>
      <c r="Q72" s="75">
        <v>0.4236111111111111</v>
      </c>
      <c r="R72" s="75">
        <v>0.51388888888888895</v>
      </c>
      <c r="S72" s="56">
        <v>55</v>
      </c>
      <c r="T72" s="36" t="s">
        <v>62</v>
      </c>
    </row>
    <row r="73" spans="1:20" ht="28.8" x14ac:dyDescent="0.3">
      <c r="B73" s="57">
        <v>0.44444444444444442</v>
      </c>
      <c r="C73" s="57">
        <v>0.53472222222222221</v>
      </c>
      <c r="D73" s="56">
        <v>15</v>
      </c>
      <c r="E73" s="36" t="s">
        <v>60</v>
      </c>
      <c r="F73" s="28"/>
      <c r="G73" s="220"/>
      <c r="H73" s="220"/>
      <c r="I73" s="217"/>
      <c r="J73" s="218"/>
      <c r="K73" s="32"/>
      <c r="L73" s="57">
        <v>0.43402777777777773</v>
      </c>
      <c r="M73" s="57">
        <v>0.52430555555555558</v>
      </c>
      <c r="N73" s="56">
        <v>55</v>
      </c>
      <c r="O73" s="36" t="s">
        <v>62</v>
      </c>
      <c r="P73" s="28"/>
      <c r="Q73" s="216">
        <v>0.46180555555555558</v>
      </c>
      <c r="R73" s="216">
        <v>5.2083333333333336E-2</v>
      </c>
      <c r="S73" s="217">
        <v>45</v>
      </c>
      <c r="T73" s="218" t="s">
        <v>31</v>
      </c>
    </row>
    <row r="74" spans="1:20" x14ac:dyDescent="0.3">
      <c r="B74" s="57">
        <v>0.4548611111111111</v>
      </c>
      <c r="C74" s="57">
        <v>4.5138888888888888E-2</v>
      </c>
      <c r="D74" s="56">
        <v>55</v>
      </c>
      <c r="E74" s="36" t="s">
        <v>62</v>
      </c>
      <c r="F74" s="28"/>
      <c r="G74" s="57">
        <v>0.4548611111111111</v>
      </c>
      <c r="H74" s="57">
        <v>4.5138888888888888E-2</v>
      </c>
      <c r="I74" s="56">
        <v>55</v>
      </c>
      <c r="J74" s="36" t="s">
        <v>62</v>
      </c>
      <c r="K74" s="32"/>
      <c r="L74" s="57">
        <v>0.47222222222222227</v>
      </c>
      <c r="M74" s="57">
        <v>6.25E-2</v>
      </c>
      <c r="N74" s="56">
        <v>30</v>
      </c>
      <c r="O74" s="36" t="s">
        <v>32</v>
      </c>
      <c r="P74" s="28"/>
      <c r="Q74" s="216"/>
      <c r="R74" s="216"/>
      <c r="S74" s="217"/>
      <c r="T74" s="218"/>
    </row>
    <row r="75" spans="1:20" x14ac:dyDescent="0.3">
      <c r="A75"/>
      <c r="B75" s="10"/>
      <c r="C75" s="68" t="s">
        <v>14</v>
      </c>
      <c r="D75" s="10">
        <f>SUM(D72:D74)</f>
        <v>100</v>
      </c>
      <c r="E75" s="18"/>
      <c r="F75" s="18"/>
      <c r="G75" s="18"/>
      <c r="H75" s="18"/>
      <c r="I75" s="10">
        <f>SUM(I72:I74)</f>
        <v>100</v>
      </c>
      <c r="J75" s="18"/>
      <c r="N75" s="10">
        <f>SUM(N72:N74)</f>
        <v>100</v>
      </c>
      <c r="S75" s="10">
        <f>SUM(S72:S74)</f>
        <v>100</v>
      </c>
    </row>
    <row r="76" spans="1:20" x14ac:dyDescent="0.3">
      <c r="D76" s="15"/>
      <c r="E76" s="18"/>
      <c r="F76" s="18"/>
      <c r="G76" s="18"/>
      <c r="H76" s="18"/>
      <c r="I76" s="18"/>
      <c r="J76" s="18"/>
    </row>
    <row r="77" spans="1:20" x14ac:dyDescent="0.3">
      <c r="D77" s="169" t="s">
        <v>24</v>
      </c>
      <c r="E77" s="169"/>
      <c r="F77" s="169"/>
      <c r="G77" s="169"/>
      <c r="H77" s="169"/>
      <c r="I77" s="169"/>
      <c r="J77" s="169"/>
      <c r="K77" s="169"/>
      <c r="L77" s="169"/>
      <c r="M77" s="169"/>
      <c r="N77" s="169"/>
      <c r="O77" s="169"/>
      <c r="P77" s="169"/>
      <c r="Q77" s="169"/>
      <c r="R77" s="169"/>
      <c r="S77" s="169"/>
      <c r="T77" s="169"/>
    </row>
    <row r="79" spans="1:20" x14ac:dyDescent="0.3">
      <c r="A79"/>
      <c r="B79" s="10"/>
      <c r="C79" s="10"/>
      <c r="D79"/>
      <c r="E79" t="s">
        <v>65</v>
      </c>
      <c r="F79"/>
      <c r="G79" s="10"/>
      <c r="H79" s="10"/>
      <c r="I79"/>
      <c r="J79"/>
      <c r="K79"/>
      <c r="L79"/>
      <c r="M79"/>
      <c r="N79"/>
      <c r="O79"/>
      <c r="P79"/>
      <c r="Q79"/>
      <c r="R79"/>
      <c r="S79"/>
      <c r="T79"/>
    </row>
    <row r="80" spans="1:20" x14ac:dyDescent="0.3">
      <c r="A80"/>
      <c r="B80" s="10"/>
      <c r="C80" s="10"/>
      <c r="D80"/>
      <c r="E80" t="s">
        <v>26</v>
      </c>
      <c r="F80"/>
      <c r="G80" s="10"/>
      <c r="H80" s="10"/>
      <c r="I80"/>
      <c r="J80"/>
      <c r="K80"/>
      <c r="L80"/>
      <c r="M80"/>
      <c r="N80"/>
      <c r="O80"/>
      <c r="P80"/>
      <c r="Q80"/>
      <c r="R80"/>
      <c r="S80"/>
      <c r="T80"/>
    </row>
    <row r="81" spans="5:5" x14ac:dyDescent="0.3">
      <c r="E81" s="51" t="s">
        <v>36</v>
      </c>
    </row>
  </sheetData>
  <mergeCells count="58">
    <mergeCell ref="E18:J18"/>
    <mergeCell ref="B8:E8"/>
    <mergeCell ref="G8:J8"/>
    <mergeCell ref="B13:E13"/>
    <mergeCell ref="G13:J13"/>
    <mergeCell ref="H14:H15"/>
    <mergeCell ref="I14:I15"/>
    <mergeCell ref="J14:J15"/>
    <mergeCell ref="G9:G10"/>
    <mergeCell ref="H9:H10"/>
    <mergeCell ref="I9:I10"/>
    <mergeCell ref="J9:J10"/>
    <mergeCell ref="G14:G15"/>
    <mergeCell ref="B2:C4"/>
    <mergeCell ref="B6:C6"/>
    <mergeCell ref="G6:H6"/>
    <mergeCell ref="L6:M6"/>
    <mergeCell ref="Q6:R6"/>
    <mergeCell ref="L43:M43"/>
    <mergeCell ref="Q43:R43"/>
    <mergeCell ref="I45:J45"/>
    <mergeCell ref="B39:C41"/>
    <mergeCell ref="B46:E46"/>
    <mergeCell ref="G46:J46"/>
    <mergeCell ref="L46:O46"/>
    <mergeCell ref="Q46:T46"/>
    <mergeCell ref="B43:C43"/>
    <mergeCell ref="G43:H43"/>
    <mergeCell ref="D55:T55"/>
    <mergeCell ref="I47:I48"/>
    <mergeCell ref="J47:J48"/>
    <mergeCell ref="G47:G48"/>
    <mergeCell ref="H47:H48"/>
    <mergeCell ref="E52:T52"/>
    <mergeCell ref="Q47:Q48"/>
    <mergeCell ref="R47:R48"/>
    <mergeCell ref="S47:S48"/>
    <mergeCell ref="T47:T48"/>
    <mergeCell ref="D51:I51"/>
    <mergeCell ref="B64:C66"/>
    <mergeCell ref="B68:C68"/>
    <mergeCell ref="G68:H68"/>
    <mergeCell ref="L68:M68"/>
    <mergeCell ref="Q68:R68"/>
    <mergeCell ref="I70:J70"/>
    <mergeCell ref="B71:E71"/>
    <mergeCell ref="G71:J71"/>
    <mergeCell ref="L71:O71"/>
    <mergeCell ref="Q71:T71"/>
    <mergeCell ref="R73:R74"/>
    <mergeCell ref="S73:S74"/>
    <mergeCell ref="T73:T74"/>
    <mergeCell ref="D77:T77"/>
    <mergeCell ref="G72:G73"/>
    <mergeCell ref="H72:H73"/>
    <mergeCell ref="I72:I73"/>
    <mergeCell ref="J72:J73"/>
    <mergeCell ref="Q73:Q74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468D5-5EAA-4D9D-BD3F-260E7FB22647}">
  <dimension ref="A1:J17"/>
  <sheetViews>
    <sheetView showGridLines="0" zoomScale="130" zoomScaleNormal="130" workbookViewId="0">
      <selection activeCell="B16" sqref="B16"/>
    </sheetView>
  </sheetViews>
  <sheetFormatPr defaultRowHeight="14.4" x14ac:dyDescent="0.3"/>
  <cols>
    <col min="2" max="3" width="8.109375" style="10" customWidth="1"/>
    <col min="4" max="4" width="14.33203125" bestFit="1" customWidth="1"/>
    <col min="5" max="5" width="35.5546875" bestFit="1" customWidth="1"/>
    <col min="8" max="8" width="11.33203125" bestFit="1" customWidth="1"/>
  </cols>
  <sheetData>
    <row r="1" spans="1:10" x14ac:dyDescent="0.3">
      <c r="A1" t="s">
        <v>154</v>
      </c>
    </row>
    <row r="2" spans="1:10" x14ac:dyDescent="0.3">
      <c r="B2" s="167">
        <v>5</v>
      </c>
      <c r="C2" s="167"/>
      <c r="E2" s="134" t="s">
        <v>150</v>
      </c>
      <c r="G2" s="6"/>
    </row>
    <row r="3" spans="1:10" x14ac:dyDescent="0.3">
      <c r="B3" s="167"/>
      <c r="C3" s="167"/>
      <c r="E3" s="135" t="s">
        <v>132</v>
      </c>
      <c r="G3" s="6"/>
    </row>
    <row r="4" spans="1:10" x14ac:dyDescent="0.3">
      <c r="B4" s="167"/>
      <c r="C4" s="167"/>
      <c r="D4" s="69"/>
      <c r="E4" s="69"/>
      <c r="F4" s="69"/>
      <c r="G4" s="83"/>
    </row>
    <row r="5" spans="1:10" x14ac:dyDescent="0.3">
      <c r="H5" t="s">
        <v>98</v>
      </c>
    </row>
    <row r="6" spans="1:10" x14ac:dyDescent="0.3">
      <c r="B6" s="168" t="s">
        <v>4</v>
      </c>
      <c r="C6" s="168"/>
      <c r="D6" s="53" t="s">
        <v>5</v>
      </c>
      <c r="E6" s="13" t="s">
        <v>6</v>
      </c>
    </row>
    <row r="7" spans="1:10" x14ac:dyDescent="0.3">
      <c r="B7" s="82">
        <v>10.416666666666666</v>
      </c>
      <c r="C7" s="82">
        <v>12.5</v>
      </c>
      <c r="D7" s="99">
        <v>30</v>
      </c>
      <c r="E7" s="145" t="s">
        <v>155</v>
      </c>
      <c r="H7" t="s">
        <v>100</v>
      </c>
      <c r="I7" t="s">
        <v>101</v>
      </c>
      <c r="J7">
        <f>SUMIF(H$7:H$9,"=P",D$7:D$9)</f>
        <v>70</v>
      </c>
    </row>
    <row r="8" spans="1:10" x14ac:dyDescent="0.3">
      <c r="B8" s="82">
        <f>B7+TIME(0,D7,0)</f>
        <v>10.4375</v>
      </c>
      <c r="C8" s="82">
        <f>C7+TIME(0,D7,0)</f>
        <v>12.520833333333334</v>
      </c>
      <c r="D8" s="99">
        <v>70</v>
      </c>
      <c r="E8" s="144" t="s">
        <v>156</v>
      </c>
      <c r="H8" t="s">
        <v>101</v>
      </c>
      <c r="I8" t="s">
        <v>99</v>
      </c>
      <c r="J8">
        <f>SUMIF(H$7:H$9,"=T",D$7:D$9)</f>
        <v>0</v>
      </c>
    </row>
    <row r="9" spans="1:10" x14ac:dyDescent="0.3">
      <c r="B9" s="82">
        <f>B8+TIME(0,D8,0)</f>
        <v>10.486111111111111</v>
      </c>
      <c r="C9" s="82">
        <f>C8+TIME(0,D8,0)</f>
        <v>12.569444444444445</v>
      </c>
      <c r="D9" s="37">
        <v>10</v>
      </c>
      <c r="E9" s="146" t="s">
        <v>84</v>
      </c>
      <c r="H9" t="s">
        <v>100</v>
      </c>
      <c r="I9" t="s">
        <v>100</v>
      </c>
      <c r="J9">
        <f>SUMIF(H$7:H$9,"=A",D$7:D$9)</f>
        <v>40</v>
      </c>
    </row>
    <row r="10" spans="1:10" hidden="1" x14ac:dyDescent="0.3">
      <c r="C10" s="68" t="s">
        <v>14</v>
      </c>
      <c r="D10" s="10">
        <f>SUM(D8:D9)</f>
        <v>80</v>
      </c>
    </row>
    <row r="13" spans="1:10" x14ac:dyDescent="0.3">
      <c r="D13" s="88" t="s">
        <v>126</v>
      </c>
    </row>
    <row r="17" spans="4:4" x14ac:dyDescent="0.3">
      <c r="D17" t="s">
        <v>157</v>
      </c>
    </row>
  </sheetData>
  <mergeCells count="2">
    <mergeCell ref="B2:C4"/>
    <mergeCell ref="B6:C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70"/>
  <sheetViews>
    <sheetView showGridLines="0" zoomScaleNormal="100" workbookViewId="0">
      <selection activeCell="B22" sqref="B22"/>
    </sheetView>
  </sheetViews>
  <sheetFormatPr defaultRowHeight="14.4" x14ac:dyDescent="0.3"/>
  <cols>
    <col min="2" max="3" width="8.109375" style="10" customWidth="1"/>
    <col min="4" max="4" width="14.33203125" bestFit="1" customWidth="1"/>
    <col min="5" max="5" width="35.5546875" bestFit="1" customWidth="1"/>
    <col min="8" max="8" width="11.33203125" bestFit="1" customWidth="1"/>
  </cols>
  <sheetData>
    <row r="1" spans="1:10" x14ac:dyDescent="0.3">
      <c r="A1" t="s">
        <v>154</v>
      </c>
    </row>
    <row r="2" spans="1:10" x14ac:dyDescent="0.3">
      <c r="B2" s="167">
        <v>6</v>
      </c>
      <c r="C2" s="167"/>
      <c r="E2" s="134" t="s">
        <v>150</v>
      </c>
      <c r="G2" s="6"/>
    </row>
    <row r="3" spans="1:10" x14ac:dyDescent="0.3">
      <c r="B3" s="167"/>
      <c r="C3" s="167"/>
      <c r="E3" s="135" t="s">
        <v>132</v>
      </c>
      <c r="G3" s="6"/>
    </row>
    <row r="4" spans="1:10" x14ac:dyDescent="0.3">
      <c r="B4" s="167"/>
      <c r="C4" s="167"/>
      <c r="D4" s="69"/>
      <c r="E4" s="69"/>
      <c r="F4" s="69"/>
      <c r="G4" s="83"/>
    </row>
    <row r="5" spans="1:10" x14ac:dyDescent="0.3">
      <c r="H5" t="s">
        <v>98</v>
      </c>
    </row>
    <row r="6" spans="1:10" x14ac:dyDescent="0.3">
      <c r="B6" s="168" t="s">
        <v>4</v>
      </c>
      <c r="C6" s="168"/>
      <c r="D6" s="53" t="s">
        <v>5</v>
      </c>
      <c r="E6" s="13" t="s">
        <v>6</v>
      </c>
    </row>
    <row r="7" spans="1:10" x14ac:dyDescent="0.3">
      <c r="B7" s="82">
        <v>10.416666666666666</v>
      </c>
      <c r="C7" s="82">
        <v>12.5</v>
      </c>
      <c r="D7" s="99">
        <v>10</v>
      </c>
      <c r="E7" s="145" t="s">
        <v>63</v>
      </c>
      <c r="H7" t="s">
        <v>100</v>
      </c>
    </row>
    <row r="8" spans="1:10" x14ac:dyDescent="0.3">
      <c r="B8" s="82">
        <f>B7+TIME(0,D7,0)</f>
        <v>10.423611111111111</v>
      </c>
      <c r="C8" s="82">
        <f>C7+TIME(0,D7,0)</f>
        <v>12.506944444444445</v>
      </c>
      <c r="D8" s="99">
        <v>10</v>
      </c>
      <c r="E8" s="146" t="s">
        <v>137</v>
      </c>
      <c r="H8" t="s">
        <v>100</v>
      </c>
    </row>
    <row r="9" spans="1:10" x14ac:dyDescent="0.3">
      <c r="B9" s="82">
        <f t="shared" ref="B9:B13" si="0">B8+TIME(0,D8,0)</f>
        <v>10.430555555555555</v>
      </c>
      <c r="C9" s="82">
        <f t="shared" ref="C9:C13" si="1">C8+TIME(0,D8,0)</f>
        <v>12.513888888888889</v>
      </c>
      <c r="D9" s="99">
        <v>10</v>
      </c>
      <c r="E9" s="146" t="s">
        <v>147</v>
      </c>
      <c r="H9" t="s">
        <v>100</v>
      </c>
    </row>
    <row r="10" spans="1:10" x14ac:dyDescent="0.3">
      <c r="B10" s="82">
        <f t="shared" si="0"/>
        <v>10.4375</v>
      </c>
      <c r="C10" s="82">
        <f t="shared" si="1"/>
        <v>12.520833333333334</v>
      </c>
      <c r="D10" s="99">
        <v>10</v>
      </c>
      <c r="E10" s="146" t="s">
        <v>136</v>
      </c>
      <c r="H10" t="s">
        <v>100</v>
      </c>
    </row>
    <row r="11" spans="1:10" x14ac:dyDescent="0.3">
      <c r="B11" s="82">
        <f t="shared" si="0"/>
        <v>10.444444444444445</v>
      </c>
      <c r="C11" s="82">
        <f t="shared" si="1"/>
        <v>12.527777777777779</v>
      </c>
      <c r="D11" s="37">
        <v>10</v>
      </c>
      <c r="E11" s="144" t="s">
        <v>94</v>
      </c>
      <c r="H11" t="s">
        <v>101</v>
      </c>
      <c r="I11" t="s">
        <v>101</v>
      </c>
      <c r="J11">
        <f>SUMIF(H$7:H$13,"=P",D$7:D$13)</f>
        <v>60</v>
      </c>
    </row>
    <row r="12" spans="1:10" ht="25.8" customHeight="1" x14ac:dyDescent="0.3">
      <c r="B12" s="82">
        <f t="shared" si="0"/>
        <v>10.451388888888889</v>
      </c>
      <c r="C12" s="82">
        <f t="shared" si="1"/>
        <v>12.534722222222223</v>
      </c>
      <c r="D12" s="37">
        <v>50</v>
      </c>
      <c r="E12" s="144" t="s">
        <v>148</v>
      </c>
      <c r="H12" t="s">
        <v>101</v>
      </c>
      <c r="I12" t="s">
        <v>99</v>
      </c>
      <c r="J12">
        <f>SUMIF(H$7:H$13,"=T",D$7:D$13)</f>
        <v>0</v>
      </c>
    </row>
    <row r="13" spans="1:10" x14ac:dyDescent="0.3">
      <c r="B13" s="82">
        <f t="shared" si="0"/>
        <v>10.486111111111111</v>
      </c>
      <c r="C13" s="82">
        <f t="shared" si="1"/>
        <v>12.569444444444445</v>
      </c>
      <c r="D13" s="37">
        <v>10</v>
      </c>
      <c r="E13" s="146" t="s">
        <v>84</v>
      </c>
      <c r="H13" t="s">
        <v>100</v>
      </c>
      <c r="I13" t="s">
        <v>100</v>
      </c>
      <c r="J13">
        <f>SUMIF(H$7:H$13,"=A",D$7:D$13)</f>
        <v>50</v>
      </c>
    </row>
    <row r="14" spans="1:10" hidden="1" x14ac:dyDescent="0.3">
      <c r="C14" s="68" t="s">
        <v>14</v>
      </c>
      <c r="D14" s="10">
        <f>SUM(D8:D13)</f>
        <v>100</v>
      </c>
    </row>
    <row r="38" spans="1:14" x14ac:dyDescent="0.3">
      <c r="B38" s="167">
        <v>5</v>
      </c>
      <c r="C38" s="167"/>
      <c r="D38" s="2" t="s">
        <v>86</v>
      </c>
      <c r="E38" s="2"/>
      <c r="F38" s="6"/>
      <c r="G38" s="6"/>
    </row>
    <row r="39" spans="1:14" x14ac:dyDescent="0.3">
      <c r="B39" s="167"/>
      <c r="C39" s="167"/>
      <c r="D39" s="8" t="s">
        <v>87</v>
      </c>
      <c r="E39" s="8"/>
      <c r="F39" s="6"/>
      <c r="G39" s="6"/>
    </row>
    <row r="40" spans="1:14" x14ac:dyDescent="0.3">
      <c r="A40" t="s">
        <v>112</v>
      </c>
      <c r="B40" s="167"/>
      <c r="C40" s="167"/>
      <c r="D40" s="24" t="s">
        <v>2</v>
      </c>
      <c r="E40" s="24"/>
      <c r="F40" s="83"/>
      <c r="G40" s="83"/>
    </row>
    <row r="41" spans="1:14" x14ac:dyDescent="0.3">
      <c r="G41" t="s">
        <v>98</v>
      </c>
    </row>
    <row r="42" spans="1:14" x14ac:dyDescent="0.3">
      <c r="B42" s="168" t="s">
        <v>4</v>
      </c>
      <c r="C42" s="168"/>
      <c r="D42" s="53" t="s">
        <v>5</v>
      </c>
      <c r="E42" s="13" t="s">
        <v>6</v>
      </c>
    </row>
    <row r="43" spans="1:14" x14ac:dyDescent="0.3">
      <c r="B43" s="82">
        <v>10.416666666666666</v>
      </c>
      <c r="C43" s="82">
        <v>12.5</v>
      </c>
      <c r="D43" s="99">
        <v>15</v>
      </c>
      <c r="E43" s="90" t="s">
        <v>63</v>
      </c>
      <c r="G43" t="s">
        <v>100</v>
      </c>
    </row>
    <row r="44" spans="1:14" x14ac:dyDescent="0.3">
      <c r="B44" s="82">
        <f>B43+TIME(0,D43,0)</f>
        <v>10.427083333333332</v>
      </c>
      <c r="C44" s="82">
        <f>C43+TIME(0,D43,0)</f>
        <v>12.510416666666666</v>
      </c>
      <c r="D44" s="99">
        <v>10</v>
      </c>
      <c r="E44" s="38" t="s">
        <v>80</v>
      </c>
      <c r="G44" t="s">
        <v>100</v>
      </c>
    </row>
    <row r="45" spans="1:14" x14ac:dyDescent="0.3">
      <c r="A45" t="s">
        <v>113</v>
      </c>
      <c r="B45" s="82">
        <f>B44+TIME(0,D44,0)</f>
        <v>10.434027777777777</v>
      </c>
      <c r="C45" s="82">
        <f>C44+TIME(0,D44,0)</f>
        <v>12.517361111111111</v>
      </c>
      <c r="D45" s="37">
        <v>10</v>
      </c>
      <c r="E45" s="38" t="s">
        <v>94</v>
      </c>
      <c r="G45" t="s">
        <v>101</v>
      </c>
    </row>
    <row r="46" spans="1:14" ht="27" customHeight="1" x14ac:dyDescent="0.3">
      <c r="A46" t="s">
        <v>115</v>
      </c>
      <c r="B46" s="82">
        <f t="shared" ref="B46:B47" si="2">B45+TIME(0,D45,0)</f>
        <v>10.440972222222221</v>
      </c>
      <c r="C46" s="82">
        <f t="shared" ref="C46:C47" si="3">C45+TIME(0,D45,0)</f>
        <v>12.524305555555555</v>
      </c>
      <c r="D46" s="37">
        <v>65</v>
      </c>
      <c r="E46" s="50" t="s">
        <v>39</v>
      </c>
      <c r="G46" t="s">
        <v>101</v>
      </c>
      <c r="L46" s="60"/>
      <c r="M46" s="60"/>
      <c r="N46" s="60"/>
    </row>
    <row r="47" spans="1:14" x14ac:dyDescent="0.3">
      <c r="B47" s="82">
        <f t="shared" si="2"/>
        <v>10.486111111111111</v>
      </c>
      <c r="C47" s="82">
        <f t="shared" si="3"/>
        <v>12.569444444444445</v>
      </c>
      <c r="D47" s="37">
        <v>10</v>
      </c>
      <c r="E47" s="38" t="s">
        <v>84</v>
      </c>
      <c r="G47" t="s">
        <v>100</v>
      </c>
      <c r="H47" t="s">
        <v>101</v>
      </c>
      <c r="I47">
        <f ca="1">SUMIF(G$44:G$48,"=P",D$44:D$47)</f>
        <v>75</v>
      </c>
      <c r="L47" s="60"/>
      <c r="M47" s="60"/>
      <c r="N47" s="60"/>
    </row>
    <row r="48" spans="1:14" hidden="1" x14ac:dyDescent="0.3">
      <c r="C48" s="68" t="s">
        <v>14</v>
      </c>
      <c r="D48" s="10">
        <f>SUM(D44:D47)</f>
        <v>95</v>
      </c>
      <c r="H48" t="s">
        <v>101</v>
      </c>
      <c r="I48">
        <f t="shared" ref="I48" ca="1" si="4">SUMIF(G$44:G$48,"=T",D$44:D$47)</f>
        <v>0</v>
      </c>
    </row>
    <row r="49" spans="1:12" x14ac:dyDescent="0.3">
      <c r="H49" t="s">
        <v>99</v>
      </c>
      <c r="I49">
        <f ca="1">SUMIF(G$44:G$48,"=T",D$44:D$47)</f>
        <v>0</v>
      </c>
    </row>
    <row r="50" spans="1:12" ht="14.4" customHeight="1" x14ac:dyDescent="0.3">
      <c r="D50" s="169" t="s">
        <v>88</v>
      </c>
      <c r="E50" s="169"/>
      <c r="F50" s="6"/>
      <c r="H50" t="s">
        <v>100</v>
      </c>
      <c r="I50">
        <f>SUMIF(G$43:G$47,"=A",D$43:D$47)</f>
        <v>35</v>
      </c>
      <c r="J50" s="6"/>
    </row>
    <row r="52" spans="1:12" x14ac:dyDescent="0.3">
      <c r="K52" s="6"/>
      <c r="L52" s="6"/>
    </row>
    <row r="53" spans="1:12" x14ac:dyDescent="0.3">
      <c r="K53" s="6"/>
      <c r="L53" s="6"/>
    </row>
    <row r="54" spans="1:12" x14ac:dyDescent="0.3">
      <c r="J54" s="27"/>
      <c r="K54" s="28"/>
      <c r="L54" s="6"/>
    </row>
    <row r="55" spans="1:12" x14ac:dyDescent="0.3">
      <c r="K55" s="6"/>
      <c r="L55" s="6"/>
    </row>
    <row r="56" spans="1:12" x14ac:dyDescent="0.3">
      <c r="A56" t="s">
        <v>73</v>
      </c>
      <c r="K56" s="6"/>
      <c r="L56" s="6"/>
    </row>
    <row r="59" spans="1:12" x14ac:dyDescent="0.3">
      <c r="B59" s="167">
        <v>5</v>
      </c>
      <c r="C59" s="167"/>
      <c r="D59" s="2" t="s">
        <v>0</v>
      </c>
      <c r="E59" s="2"/>
    </row>
    <row r="60" spans="1:12" x14ac:dyDescent="0.3">
      <c r="B60" s="167"/>
      <c r="C60" s="167"/>
      <c r="D60" s="8" t="s">
        <v>1</v>
      </c>
      <c r="E60" s="8"/>
    </row>
    <row r="61" spans="1:12" x14ac:dyDescent="0.3">
      <c r="B61" s="167"/>
      <c r="C61" s="167"/>
      <c r="D61" s="24" t="s">
        <v>2</v>
      </c>
      <c r="E61" s="24"/>
    </row>
    <row r="63" spans="1:12" x14ac:dyDescent="0.3">
      <c r="B63" s="168" t="s">
        <v>4</v>
      </c>
      <c r="C63" s="168"/>
      <c r="D63" s="53" t="s">
        <v>5</v>
      </c>
      <c r="E63" s="13" t="s">
        <v>6</v>
      </c>
    </row>
    <row r="64" spans="1:12" x14ac:dyDescent="0.3">
      <c r="B64" s="82">
        <v>0.4236111111111111</v>
      </c>
      <c r="C64" s="82">
        <v>0.51388888888888895</v>
      </c>
      <c r="D64" s="56">
        <v>30</v>
      </c>
      <c r="E64" s="90" t="s">
        <v>63</v>
      </c>
    </row>
    <row r="65" spans="2:5" x14ac:dyDescent="0.3">
      <c r="B65" s="82">
        <v>0.44444444444444442</v>
      </c>
      <c r="C65" s="82">
        <v>0.53472222222222221</v>
      </c>
      <c r="D65" s="37">
        <v>10</v>
      </c>
      <c r="E65" s="38" t="s">
        <v>38</v>
      </c>
    </row>
    <row r="66" spans="2:5" x14ac:dyDescent="0.3">
      <c r="B66" s="82">
        <v>0.4513888888888889</v>
      </c>
      <c r="C66" s="82">
        <v>4.1666666666666664E-2</v>
      </c>
      <c r="D66" s="37">
        <v>10</v>
      </c>
      <c r="E66" s="38" t="s">
        <v>59</v>
      </c>
    </row>
    <row r="67" spans="2:5" x14ac:dyDescent="0.3">
      <c r="B67" s="82">
        <v>0.45833333333333331</v>
      </c>
      <c r="C67" s="82">
        <v>4.8611111111111112E-2</v>
      </c>
      <c r="D67" s="37">
        <v>60</v>
      </c>
      <c r="E67" s="50" t="s">
        <v>39</v>
      </c>
    </row>
    <row r="68" spans="2:5" x14ac:dyDescent="0.3">
      <c r="C68" s="68" t="s">
        <v>14</v>
      </c>
      <c r="D68" s="10">
        <f>SUM(D64:D67)</f>
        <v>110</v>
      </c>
    </row>
    <row r="70" spans="2:5" x14ac:dyDescent="0.3">
      <c r="D70" s="169" t="s">
        <v>24</v>
      </c>
      <c r="E70" s="169"/>
    </row>
  </sheetData>
  <mergeCells count="8">
    <mergeCell ref="B2:C4"/>
    <mergeCell ref="B6:C6"/>
    <mergeCell ref="D70:E70"/>
    <mergeCell ref="B42:C42"/>
    <mergeCell ref="D50:E50"/>
    <mergeCell ref="B38:C40"/>
    <mergeCell ref="B59:C61"/>
    <mergeCell ref="B63:C63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70"/>
  <sheetViews>
    <sheetView showGridLines="0" zoomScaleNormal="100" workbookViewId="0">
      <selection activeCell="B23" sqref="B23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1" spans="1:10" x14ac:dyDescent="0.3">
      <c r="A1" t="s">
        <v>154</v>
      </c>
    </row>
    <row r="2" spans="1:10" x14ac:dyDescent="0.3">
      <c r="B2" s="167">
        <v>7</v>
      </c>
      <c r="C2" s="167"/>
      <c r="E2" s="134" t="s">
        <v>150</v>
      </c>
      <c r="F2" s="6"/>
      <c r="G2" s="6"/>
    </row>
    <row r="3" spans="1:10" x14ac:dyDescent="0.3">
      <c r="B3" s="167"/>
      <c r="C3" s="167"/>
      <c r="E3" s="135" t="s">
        <v>132</v>
      </c>
      <c r="F3" s="6"/>
      <c r="G3" s="6"/>
    </row>
    <row r="4" spans="1:10" x14ac:dyDescent="0.3">
      <c r="B4" s="167"/>
      <c r="C4" s="167"/>
      <c r="D4" s="69"/>
      <c r="E4" s="69"/>
      <c r="F4" s="83"/>
      <c r="G4" s="83"/>
    </row>
    <row r="5" spans="1:10" x14ac:dyDescent="0.3">
      <c r="H5" t="s">
        <v>98</v>
      </c>
    </row>
    <row r="6" spans="1:10" x14ac:dyDescent="0.3">
      <c r="B6" s="168" t="s">
        <v>4</v>
      </c>
      <c r="C6" s="168"/>
      <c r="D6" s="53" t="s">
        <v>5</v>
      </c>
      <c r="E6" s="13" t="s">
        <v>6</v>
      </c>
    </row>
    <row r="7" spans="1:10" x14ac:dyDescent="0.3">
      <c r="B7" s="82">
        <v>0.41666666666666669</v>
      </c>
      <c r="C7" s="82">
        <v>0.5</v>
      </c>
      <c r="D7" s="58">
        <v>10</v>
      </c>
      <c r="E7" s="155" t="s">
        <v>68</v>
      </c>
      <c r="H7" t="s">
        <v>99</v>
      </c>
    </row>
    <row r="8" spans="1:10" ht="43.8" customHeight="1" x14ac:dyDescent="0.3">
      <c r="B8" s="82">
        <f>B7+TIME(0,D7,0)</f>
        <v>0.4236111111111111</v>
      </c>
      <c r="C8" s="82">
        <f>C7+TIME(0,D7,0)</f>
        <v>0.50694444444444442</v>
      </c>
      <c r="D8" s="37">
        <v>65</v>
      </c>
      <c r="E8" s="156" t="s">
        <v>40</v>
      </c>
      <c r="H8" s="79" t="s">
        <v>101</v>
      </c>
    </row>
    <row r="9" spans="1:10" x14ac:dyDescent="0.3">
      <c r="B9" s="82">
        <f t="shared" ref="B9:B12" si="0">B8+TIME(0,D8,0)</f>
        <v>0.46875</v>
      </c>
      <c r="C9" s="82">
        <f t="shared" ref="C9:C12" si="1">C8+TIME(0,D8,0)</f>
        <v>0.55208333333333326</v>
      </c>
      <c r="D9" s="1">
        <v>5</v>
      </c>
      <c r="E9" s="54" t="s">
        <v>41</v>
      </c>
      <c r="H9" t="s">
        <v>101</v>
      </c>
      <c r="I9" t="s">
        <v>101</v>
      </c>
      <c r="J9">
        <f>SUMIF(H7:H12,"=p",D7:D12)</f>
        <v>95</v>
      </c>
    </row>
    <row r="10" spans="1:10" x14ac:dyDescent="0.3">
      <c r="B10" s="82">
        <f t="shared" si="0"/>
        <v>0.47222222222222221</v>
      </c>
      <c r="C10" s="82">
        <f t="shared" si="1"/>
        <v>0.55555555555555547</v>
      </c>
      <c r="D10" s="1">
        <v>15</v>
      </c>
      <c r="E10" s="54" t="s">
        <v>42</v>
      </c>
      <c r="H10" t="s">
        <v>101</v>
      </c>
      <c r="I10" t="s">
        <v>99</v>
      </c>
      <c r="J10">
        <f>SUMIF(H7:H12,"=T",D7:D12)</f>
        <v>10</v>
      </c>
    </row>
    <row r="11" spans="1:10" x14ac:dyDescent="0.3">
      <c r="B11" s="82">
        <f t="shared" si="0"/>
        <v>0.4826388888888889</v>
      </c>
      <c r="C11" s="82">
        <f t="shared" si="1"/>
        <v>0.5659722222222221</v>
      </c>
      <c r="D11" s="1">
        <v>10</v>
      </c>
      <c r="E11" s="155" t="s">
        <v>138</v>
      </c>
      <c r="H11" t="s">
        <v>101</v>
      </c>
      <c r="I11" t="s">
        <v>100</v>
      </c>
      <c r="J11">
        <f>SUMIF(H7:H12,"=A",D7:D12)</f>
        <v>5</v>
      </c>
    </row>
    <row r="12" spans="1:10" x14ac:dyDescent="0.3">
      <c r="B12" s="82">
        <f t="shared" si="0"/>
        <v>0.48958333333333331</v>
      </c>
      <c r="C12" s="82">
        <f t="shared" si="1"/>
        <v>0.57291666666666652</v>
      </c>
      <c r="D12" s="1">
        <v>5</v>
      </c>
      <c r="E12" s="155" t="s">
        <v>84</v>
      </c>
      <c r="H12" t="s">
        <v>100</v>
      </c>
    </row>
    <row r="13" spans="1:10" hidden="1" x14ac:dyDescent="0.3">
      <c r="C13" s="68" t="s">
        <v>14</v>
      </c>
      <c r="D13" s="10">
        <f>SUM(D7:D12)</f>
        <v>110</v>
      </c>
    </row>
    <row r="14" spans="1:10" x14ac:dyDescent="0.3">
      <c r="C14" s="68"/>
      <c r="D14" s="10"/>
    </row>
    <row r="15" spans="1:10" x14ac:dyDescent="0.3">
      <c r="B15" s="51" t="s">
        <v>127</v>
      </c>
    </row>
    <row r="17" spans="2:2" x14ac:dyDescent="0.3">
      <c r="B17" s="51"/>
    </row>
    <row r="37" spans="1:9" x14ac:dyDescent="0.3">
      <c r="B37" s="167">
        <v>6</v>
      </c>
      <c r="C37" s="167"/>
      <c r="D37" s="2" t="s">
        <v>86</v>
      </c>
      <c r="E37" s="2"/>
      <c r="F37" s="6"/>
      <c r="G37" s="6"/>
    </row>
    <row r="38" spans="1:9" x14ac:dyDescent="0.3">
      <c r="B38" s="167"/>
      <c r="C38" s="167"/>
      <c r="D38" s="8" t="s">
        <v>87</v>
      </c>
      <c r="E38" s="8"/>
      <c r="F38" s="6"/>
      <c r="G38" s="6"/>
    </row>
    <row r="39" spans="1:9" x14ac:dyDescent="0.3">
      <c r="A39" t="s">
        <v>112</v>
      </c>
      <c r="B39" s="167"/>
      <c r="C39" s="167"/>
      <c r="D39" s="24" t="s">
        <v>2</v>
      </c>
      <c r="E39" s="24"/>
      <c r="F39" s="83"/>
      <c r="G39" s="83"/>
    </row>
    <row r="40" spans="1:9" x14ac:dyDescent="0.3">
      <c r="A40" t="s">
        <v>114</v>
      </c>
      <c r="G40" t="s">
        <v>98</v>
      </c>
    </row>
    <row r="41" spans="1:9" x14ac:dyDescent="0.3">
      <c r="B41" s="168" t="s">
        <v>4</v>
      </c>
      <c r="C41" s="168"/>
      <c r="D41" s="53" t="s">
        <v>5</v>
      </c>
      <c r="E41" s="13" t="s">
        <v>6</v>
      </c>
    </row>
    <row r="42" spans="1:9" x14ac:dyDescent="0.3">
      <c r="B42" s="82">
        <v>0.41666666666666669</v>
      </c>
      <c r="C42" s="82">
        <v>0.5</v>
      </c>
      <c r="D42" s="58">
        <v>10</v>
      </c>
      <c r="E42" s="41" t="s">
        <v>68</v>
      </c>
      <c r="G42" t="s">
        <v>99</v>
      </c>
    </row>
    <row r="43" spans="1:9" ht="43.2" customHeight="1" x14ac:dyDescent="0.3">
      <c r="B43" s="82">
        <f>B42+TIME(0,D42,0)</f>
        <v>0.4236111111111111</v>
      </c>
      <c r="C43" s="82">
        <f>C42+TIME(0,D42,0)</f>
        <v>0.50694444444444442</v>
      </c>
      <c r="D43" s="37">
        <v>65</v>
      </c>
      <c r="E43" s="84" t="s">
        <v>40</v>
      </c>
      <c r="G43" t="s">
        <v>101</v>
      </c>
    </row>
    <row r="44" spans="1:9" x14ac:dyDescent="0.3">
      <c r="B44" s="82">
        <f t="shared" ref="B44:B47" si="2">B43+TIME(0,D43,0)</f>
        <v>0.46875</v>
      </c>
      <c r="C44" s="82">
        <f t="shared" ref="C44:C47" si="3">C43+TIME(0,D43,0)</f>
        <v>0.55208333333333326</v>
      </c>
      <c r="D44" s="1">
        <v>5</v>
      </c>
      <c r="E44" s="25" t="s">
        <v>41</v>
      </c>
      <c r="G44" t="s">
        <v>101</v>
      </c>
    </row>
    <row r="45" spans="1:9" x14ac:dyDescent="0.3">
      <c r="B45" s="82">
        <f t="shared" si="2"/>
        <v>0.47222222222222221</v>
      </c>
      <c r="C45" s="82">
        <f t="shared" si="3"/>
        <v>0.55555555555555547</v>
      </c>
      <c r="D45" s="1">
        <v>15</v>
      </c>
      <c r="E45" s="25" t="s">
        <v>42</v>
      </c>
      <c r="G45" t="s">
        <v>101</v>
      </c>
    </row>
    <row r="46" spans="1:9" x14ac:dyDescent="0.3">
      <c r="B46" s="82">
        <f t="shared" si="2"/>
        <v>0.4826388888888889</v>
      </c>
      <c r="C46" s="82">
        <f t="shared" si="3"/>
        <v>0.5659722222222221</v>
      </c>
      <c r="D46" s="1">
        <v>10</v>
      </c>
      <c r="E46" s="41" t="s">
        <v>96</v>
      </c>
      <c r="G46" t="s">
        <v>101</v>
      </c>
      <c r="H46" t="s">
        <v>101</v>
      </c>
      <c r="I46">
        <f>SUMIF(G42:G47,"=p",D42:D47)</f>
        <v>95</v>
      </c>
    </row>
    <row r="47" spans="1:9" x14ac:dyDescent="0.3">
      <c r="B47" s="82">
        <f t="shared" si="2"/>
        <v>0.48958333333333331</v>
      </c>
      <c r="C47" s="82">
        <f t="shared" si="3"/>
        <v>0.57291666666666652</v>
      </c>
      <c r="D47" s="1">
        <v>5</v>
      </c>
      <c r="E47" s="41" t="s">
        <v>84</v>
      </c>
      <c r="G47" t="s">
        <v>100</v>
      </c>
      <c r="H47" t="s">
        <v>99</v>
      </c>
      <c r="I47">
        <f>SUMIF(G$42:G$48,"=T",D$42:D$48)</f>
        <v>10</v>
      </c>
    </row>
    <row r="48" spans="1:9" hidden="1" x14ac:dyDescent="0.3">
      <c r="C48" s="68" t="s">
        <v>14</v>
      </c>
      <c r="D48" s="10">
        <f>SUM(D42:D47)</f>
        <v>110</v>
      </c>
      <c r="G48" t="s">
        <v>101</v>
      </c>
      <c r="H48" t="s">
        <v>100</v>
      </c>
      <c r="I48">
        <f t="shared" ref="I48" si="4">SUMIF(G$42:G$48,"=A",D$42:D$48)</f>
        <v>5</v>
      </c>
    </row>
    <row r="49" spans="1:9" x14ac:dyDescent="0.3">
      <c r="C49" s="68"/>
      <c r="D49" s="10"/>
      <c r="H49" t="s">
        <v>100</v>
      </c>
      <c r="I49">
        <f>SUMIF(G$42:G$48,"=A",D$42:D$48)</f>
        <v>5</v>
      </c>
    </row>
    <row r="50" spans="1:9" x14ac:dyDescent="0.3">
      <c r="B50" s="51" t="s">
        <v>97</v>
      </c>
    </row>
    <row r="52" spans="1:9" x14ac:dyDescent="0.3">
      <c r="B52" s="51"/>
    </row>
    <row r="55" spans="1:9" x14ac:dyDescent="0.3">
      <c r="A55" t="s">
        <v>73</v>
      </c>
    </row>
    <row r="58" spans="1:9" x14ac:dyDescent="0.3">
      <c r="B58" s="167">
        <v>6</v>
      </c>
      <c r="C58" s="167"/>
      <c r="D58" s="2" t="s">
        <v>0</v>
      </c>
      <c r="E58" s="2"/>
    </row>
    <row r="59" spans="1:9" x14ac:dyDescent="0.3">
      <c r="B59" s="167"/>
      <c r="C59" s="167"/>
      <c r="D59" s="8" t="s">
        <v>1</v>
      </c>
      <c r="E59" s="8"/>
    </row>
    <row r="60" spans="1:9" x14ac:dyDescent="0.3">
      <c r="B60" s="167"/>
      <c r="C60" s="167"/>
      <c r="D60" s="24" t="s">
        <v>2</v>
      </c>
      <c r="E60" s="24"/>
    </row>
    <row r="62" spans="1:9" x14ac:dyDescent="0.3">
      <c r="B62" s="237" t="s">
        <v>4</v>
      </c>
      <c r="C62" s="238"/>
      <c r="D62" s="53" t="s">
        <v>5</v>
      </c>
      <c r="E62" s="13" t="s">
        <v>6</v>
      </c>
    </row>
    <row r="63" spans="1:9" x14ac:dyDescent="0.3">
      <c r="B63" s="9">
        <v>0.4236111111111111</v>
      </c>
      <c r="C63" s="9">
        <v>0.51388888888888895</v>
      </c>
      <c r="D63" s="58">
        <v>10</v>
      </c>
      <c r="E63" s="41" t="s">
        <v>75</v>
      </c>
    </row>
    <row r="64" spans="1:9" x14ac:dyDescent="0.3">
      <c r="B64" s="75">
        <v>0.43055555555555558</v>
      </c>
      <c r="C64" s="75">
        <v>0.52083333333333337</v>
      </c>
      <c r="D64" s="37">
        <v>65</v>
      </c>
      <c r="E64" s="84" t="s">
        <v>40</v>
      </c>
    </row>
    <row r="65" spans="2:5" x14ac:dyDescent="0.3">
      <c r="B65" s="9">
        <v>0.47569444444444442</v>
      </c>
      <c r="C65" s="9">
        <v>6.5972222222222224E-2</v>
      </c>
      <c r="D65" s="1">
        <v>10</v>
      </c>
      <c r="E65" s="25" t="s">
        <v>41</v>
      </c>
    </row>
    <row r="66" spans="2:5" x14ac:dyDescent="0.3">
      <c r="B66" s="9">
        <v>0.4826388888888889</v>
      </c>
      <c r="C66" s="9">
        <v>7.2916666666666671E-2</v>
      </c>
      <c r="D66" s="1">
        <v>15</v>
      </c>
      <c r="E66" s="25" t="s">
        <v>42</v>
      </c>
    </row>
    <row r="67" spans="2:5" x14ac:dyDescent="0.3">
      <c r="B67" s="9">
        <v>0.49305555555555558</v>
      </c>
      <c r="C67" s="9">
        <v>8.3333333333333329E-2</v>
      </c>
      <c r="D67" s="1">
        <v>10</v>
      </c>
      <c r="E67" s="41" t="s">
        <v>76</v>
      </c>
    </row>
    <row r="68" spans="2:5" x14ac:dyDescent="0.3">
      <c r="C68" s="68" t="s">
        <v>14</v>
      </c>
      <c r="D68" s="10">
        <f>SUM(D63:D67)</f>
        <v>110</v>
      </c>
    </row>
    <row r="69" spans="2:5" x14ac:dyDescent="0.3">
      <c r="C69" s="68"/>
      <c r="D69" s="10"/>
    </row>
    <row r="70" spans="2:5" x14ac:dyDescent="0.3">
      <c r="B70" s="51" t="s">
        <v>69</v>
      </c>
    </row>
  </sheetData>
  <mergeCells count="6">
    <mergeCell ref="B41:C41"/>
    <mergeCell ref="B37:C39"/>
    <mergeCell ref="B58:C60"/>
    <mergeCell ref="B62:C62"/>
    <mergeCell ref="B2:C4"/>
    <mergeCell ref="B6:C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65"/>
  <sheetViews>
    <sheetView showGridLines="0" zoomScale="140" zoomScaleNormal="140" workbookViewId="0">
      <selection activeCell="F17" sqref="F17"/>
    </sheetView>
  </sheetViews>
  <sheetFormatPr defaultRowHeight="14.4" x14ac:dyDescent="0.3"/>
  <cols>
    <col min="2" max="3" width="6.5546875" style="10" customWidth="1"/>
    <col min="4" max="4" width="14.33203125" bestFit="1" customWidth="1"/>
    <col min="5" max="5" width="35.5546875" bestFit="1" customWidth="1"/>
  </cols>
  <sheetData>
    <row r="1" spans="1:10" x14ac:dyDescent="0.3">
      <c r="A1" t="s">
        <v>154</v>
      </c>
    </row>
    <row r="2" spans="1:10" x14ac:dyDescent="0.3">
      <c r="B2" s="167">
        <v>8</v>
      </c>
      <c r="C2" s="167"/>
      <c r="E2" s="134" t="s">
        <v>150</v>
      </c>
      <c r="F2" s="6"/>
      <c r="G2" s="6"/>
    </row>
    <row r="3" spans="1:10" x14ac:dyDescent="0.3">
      <c r="B3" s="167"/>
      <c r="C3" s="167"/>
      <c r="E3" s="135" t="s">
        <v>132</v>
      </c>
      <c r="F3" s="6"/>
      <c r="G3" s="6"/>
    </row>
    <row r="4" spans="1:10" x14ac:dyDescent="0.3">
      <c r="B4" s="167"/>
      <c r="C4" s="167"/>
      <c r="D4" s="69"/>
      <c r="E4" s="69"/>
      <c r="F4" s="83"/>
      <c r="G4" s="83"/>
    </row>
    <row r="5" spans="1:10" x14ac:dyDescent="0.3">
      <c r="D5" s="10"/>
      <c r="E5" s="10"/>
      <c r="H5" t="s">
        <v>98</v>
      </c>
    </row>
    <row r="6" spans="1:10" x14ac:dyDescent="0.3">
      <c r="B6" s="168" t="s">
        <v>4</v>
      </c>
      <c r="C6" s="168"/>
      <c r="D6" s="53" t="s">
        <v>5</v>
      </c>
      <c r="E6" s="13" t="s">
        <v>6</v>
      </c>
    </row>
    <row r="7" spans="1:10" x14ac:dyDescent="0.3">
      <c r="B7" s="82">
        <v>0.41666666666666669</v>
      </c>
      <c r="C7" s="82">
        <v>0.5</v>
      </c>
      <c r="D7" s="1">
        <v>10</v>
      </c>
      <c r="E7" s="148" t="s">
        <v>70</v>
      </c>
      <c r="H7" t="s">
        <v>99</v>
      </c>
    </row>
    <row r="8" spans="1:10" ht="46.8" customHeight="1" x14ac:dyDescent="0.3">
      <c r="B8" s="82">
        <f>B7+TIME(0,D7,0)</f>
        <v>0.4236111111111111</v>
      </c>
      <c r="C8" s="82">
        <f>C7+TIME(0,D7,0)</f>
        <v>0.50694444444444442</v>
      </c>
      <c r="D8" s="37">
        <v>80</v>
      </c>
      <c r="E8" s="144" t="s">
        <v>151</v>
      </c>
      <c r="H8" t="s">
        <v>101</v>
      </c>
    </row>
    <row r="9" spans="1:10" ht="14.4" customHeight="1" x14ac:dyDescent="0.3">
      <c r="B9" s="82">
        <f t="shared" ref="B9:B10" si="0">B8+TIME(0,D8,0)</f>
        <v>0.47916666666666663</v>
      </c>
      <c r="C9" s="82">
        <f t="shared" ref="C9:C10" si="1">C8+TIME(0,D8,0)</f>
        <v>0.5625</v>
      </c>
      <c r="D9" s="37">
        <v>10</v>
      </c>
      <c r="E9" s="144" t="s">
        <v>153</v>
      </c>
    </row>
    <row r="10" spans="1:10" x14ac:dyDescent="0.3">
      <c r="B10" s="82">
        <f t="shared" si="0"/>
        <v>0.48611111111111105</v>
      </c>
      <c r="C10" s="82">
        <f t="shared" si="1"/>
        <v>0.56944444444444442</v>
      </c>
      <c r="D10" s="37">
        <v>10</v>
      </c>
      <c r="E10" s="148" t="s">
        <v>84</v>
      </c>
      <c r="H10" t="s">
        <v>100</v>
      </c>
      <c r="I10" t="s">
        <v>101</v>
      </c>
      <c r="J10">
        <f>SUMIF(H$7:H$10,"=P",D$7:D$10)</f>
        <v>80</v>
      </c>
    </row>
    <row r="11" spans="1:10" hidden="1" x14ac:dyDescent="0.3">
      <c r="C11" s="68" t="s">
        <v>14</v>
      </c>
      <c r="D11" s="10">
        <f>SUM(D7:D10)</f>
        <v>110</v>
      </c>
      <c r="E11" s="10"/>
      <c r="I11" t="s">
        <v>99</v>
      </c>
      <c r="J11">
        <f>SUMIF(H$7:H$10,"=T",D$7:D$10)</f>
        <v>10</v>
      </c>
    </row>
    <row r="12" spans="1:10" x14ac:dyDescent="0.3">
      <c r="I12" t="s">
        <v>100</v>
      </c>
      <c r="J12">
        <f>SUMIF(H$7:H$10,"=A",D$7:D$10)</f>
        <v>10</v>
      </c>
    </row>
    <row r="13" spans="1:10" x14ac:dyDescent="0.3">
      <c r="D13" s="239"/>
      <c r="E13" s="239"/>
      <c r="F13" s="6"/>
      <c r="J13" s="6"/>
    </row>
    <row r="38" spans="1:10" x14ac:dyDescent="0.3">
      <c r="B38" s="167">
        <v>7</v>
      </c>
      <c r="C38" s="167"/>
      <c r="D38" s="2" t="s">
        <v>86</v>
      </c>
      <c r="E38" s="2"/>
      <c r="F38" s="6"/>
      <c r="G38" s="6"/>
    </row>
    <row r="39" spans="1:10" x14ac:dyDescent="0.3">
      <c r="B39" s="167"/>
      <c r="C39" s="167"/>
      <c r="D39" s="8" t="s">
        <v>87</v>
      </c>
      <c r="E39" s="8"/>
      <c r="F39" s="6"/>
      <c r="G39" s="6"/>
    </row>
    <row r="40" spans="1:10" x14ac:dyDescent="0.3">
      <c r="A40" t="s">
        <v>112</v>
      </c>
      <c r="B40" s="167"/>
      <c r="C40" s="167"/>
      <c r="D40" s="24" t="s">
        <v>2</v>
      </c>
      <c r="E40" s="24"/>
      <c r="F40" s="83"/>
      <c r="G40" s="83"/>
    </row>
    <row r="41" spans="1:10" x14ac:dyDescent="0.3">
      <c r="A41" t="s">
        <v>114</v>
      </c>
      <c r="D41" s="10"/>
      <c r="E41" s="10"/>
      <c r="G41" t="s">
        <v>98</v>
      </c>
    </row>
    <row r="42" spans="1:10" x14ac:dyDescent="0.3">
      <c r="B42" s="168" t="s">
        <v>4</v>
      </c>
      <c r="C42" s="168"/>
      <c r="D42" s="53" t="s">
        <v>5</v>
      </c>
      <c r="E42" s="13" t="s">
        <v>6</v>
      </c>
    </row>
    <row r="43" spans="1:10" x14ac:dyDescent="0.3">
      <c r="B43" s="82">
        <v>0.41666666666666669</v>
      </c>
      <c r="C43" s="82">
        <v>0.5</v>
      </c>
      <c r="D43" s="1">
        <v>10</v>
      </c>
      <c r="E43" s="54" t="s">
        <v>70</v>
      </c>
      <c r="G43" t="s">
        <v>99</v>
      </c>
    </row>
    <row r="44" spans="1:10" ht="45" customHeight="1" x14ac:dyDescent="0.3">
      <c r="B44" s="82">
        <f>B43+TIME(0,D43,0)</f>
        <v>0.4236111111111111</v>
      </c>
      <c r="C44" s="82">
        <f>C43+TIME(0,D43,0)</f>
        <v>0.50694444444444442</v>
      </c>
      <c r="D44" s="37">
        <v>90</v>
      </c>
      <c r="E44" s="50" t="s">
        <v>67</v>
      </c>
      <c r="G44" t="s">
        <v>101</v>
      </c>
    </row>
    <row r="45" spans="1:10" ht="14.4" customHeight="1" x14ac:dyDescent="0.3">
      <c r="B45" s="82">
        <f>B44+TIME(0,D44,0)</f>
        <v>0.4861111111111111</v>
      </c>
      <c r="C45" s="82">
        <f>C44+TIME(0,D44,0)</f>
        <v>0.56944444444444442</v>
      </c>
      <c r="D45" s="37">
        <v>10</v>
      </c>
      <c r="E45" s="54" t="s">
        <v>84</v>
      </c>
      <c r="G45" t="s">
        <v>100</v>
      </c>
    </row>
    <row r="46" spans="1:10" hidden="1" x14ac:dyDescent="0.3">
      <c r="C46" s="68" t="s">
        <v>14</v>
      </c>
      <c r="D46" s="10">
        <f>SUM(D43:D45)</f>
        <v>110</v>
      </c>
      <c r="E46" s="4"/>
      <c r="G46" t="s">
        <v>99</v>
      </c>
    </row>
    <row r="47" spans="1:10" x14ac:dyDescent="0.3">
      <c r="H47" t="s">
        <v>101</v>
      </c>
      <c r="I47">
        <f>SUMIF(G$43:G$45,"=p",D$43:D$45)</f>
        <v>90</v>
      </c>
    </row>
    <row r="48" spans="1:10" ht="14.4" customHeight="1" x14ac:dyDescent="0.3">
      <c r="D48" s="240"/>
      <c r="E48" s="240"/>
      <c r="F48" s="6"/>
      <c r="H48" t="s">
        <v>99</v>
      </c>
      <c r="I48">
        <f>SUMIF(G$43:G$45,"=T",D$43:D$45)</f>
        <v>10</v>
      </c>
      <c r="J48" s="6"/>
    </row>
    <row r="49" spans="1:9" x14ac:dyDescent="0.3">
      <c r="H49" t="s">
        <v>100</v>
      </c>
      <c r="I49">
        <f>SUMIF(G$43:G$45,"=A",D$43:D$45)</f>
        <v>10</v>
      </c>
    </row>
    <row r="53" spans="1:9" x14ac:dyDescent="0.3">
      <c r="A53" t="s">
        <v>73</v>
      </c>
    </row>
    <row r="56" spans="1:9" x14ac:dyDescent="0.3">
      <c r="B56" s="167">
        <v>7</v>
      </c>
      <c r="C56" s="167"/>
      <c r="D56" s="2" t="s">
        <v>0</v>
      </c>
      <c r="E56" s="2"/>
    </row>
    <row r="57" spans="1:9" x14ac:dyDescent="0.3">
      <c r="B57" s="167"/>
      <c r="C57" s="167"/>
      <c r="D57" s="8" t="s">
        <v>1</v>
      </c>
      <c r="E57" s="8"/>
    </row>
    <row r="58" spans="1:9" x14ac:dyDescent="0.3">
      <c r="B58" s="167"/>
      <c r="C58" s="167"/>
      <c r="D58" s="24" t="s">
        <v>2</v>
      </c>
      <c r="E58" s="24"/>
    </row>
    <row r="59" spans="1:9" x14ac:dyDescent="0.3">
      <c r="D59" s="10"/>
      <c r="E59" s="10"/>
    </row>
    <row r="60" spans="1:9" x14ac:dyDescent="0.3">
      <c r="B60" s="168" t="s">
        <v>4</v>
      </c>
      <c r="C60" s="168"/>
      <c r="D60" s="53" t="s">
        <v>5</v>
      </c>
      <c r="E60" s="13" t="s">
        <v>6</v>
      </c>
    </row>
    <row r="61" spans="1:9" x14ac:dyDescent="0.3">
      <c r="B61" s="9">
        <v>0.4236111111111111</v>
      </c>
      <c r="C61" s="9">
        <v>0.51388888888888895</v>
      </c>
      <c r="D61" s="1">
        <v>15</v>
      </c>
      <c r="E61" s="54" t="s">
        <v>74</v>
      </c>
    </row>
    <row r="62" spans="1:9" x14ac:dyDescent="0.3">
      <c r="B62" s="75">
        <v>0.43402777777777773</v>
      </c>
      <c r="C62" s="75">
        <v>0.52430555555555558</v>
      </c>
      <c r="D62" s="37">
        <v>95</v>
      </c>
      <c r="E62" s="50" t="s">
        <v>67</v>
      </c>
    </row>
    <row r="63" spans="1:9" x14ac:dyDescent="0.3">
      <c r="C63" s="68" t="s">
        <v>14</v>
      </c>
      <c r="D63" s="10">
        <f>SUM(D61:D62)</f>
        <v>110</v>
      </c>
      <c r="E63" s="4"/>
    </row>
    <row r="65" spans="4:5" x14ac:dyDescent="0.3">
      <c r="D65" s="240"/>
      <c r="E65" s="240"/>
    </row>
  </sheetData>
  <mergeCells count="9">
    <mergeCell ref="B2:C4"/>
    <mergeCell ref="B6:C6"/>
    <mergeCell ref="D13:E13"/>
    <mergeCell ref="D65:E65"/>
    <mergeCell ref="B42:C42"/>
    <mergeCell ref="D48:E48"/>
    <mergeCell ref="B38:C40"/>
    <mergeCell ref="B56:C58"/>
    <mergeCell ref="B60:C6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DAY 1</vt:lpstr>
      <vt:lpstr>DAY 2</vt:lpstr>
      <vt:lpstr>DAY 2.5</vt:lpstr>
      <vt:lpstr>DAY 3</vt:lpstr>
      <vt:lpstr>DAY 4</vt:lpstr>
      <vt:lpstr>DAY 5</vt:lpstr>
      <vt:lpstr>DAY 6</vt:lpstr>
      <vt:lpstr>DAY 7</vt:lpstr>
      <vt:lpstr>DAY 8</vt:lpstr>
      <vt:lpstr>DAY 9</vt:lpstr>
      <vt:lpstr>old DAY 9</vt:lpstr>
      <vt:lpstr>old DAY 10</vt:lpstr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2025-07-01T15:58:39Z</dcterms:modified>
  <cp:category/>
  <cp:contentStatus/>
</cp:coreProperties>
</file>