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D794587-65E2-42C6-970B-4A2902E905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2.5" sheetId="21" r:id="rId3"/>
    <sheet name="DAY 3" sheetId="3" r:id="rId4"/>
    <sheet name="DAY 4" sheetId="9" r:id="rId5"/>
    <sheet name="DAY 5" sheetId="17" r:id="rId6"/>
    <sheet name="DAY 6" sheetId="5" r:id="rId7"/>
    <sheet name="DAY 7" sheetId="10" r:id="rId8"/>
    <sheet name="DAY 8" sheetId="11" r:id="rId9"/>
    <sheet name="DAY 9" sheetId="8" r:id="rId10"/>
    <sheet name="DAY 10" sheetId="19" r:id="rId11"/>
    <sheet name="old DAY 9" sheetId="15" r:id="rId12"/>
    <sheet name="old DAY 10" sheetId="16" r:id="rId13"/>
    <sheet name="Summary" sheetId="13" r:id="rId14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1" l="1"/>
  <c r="B8" i="21"/>
  <c r="C8" i="21"/>
  <c r="J8" i="21"/>
  <c r="B9" i="21"/>
  <c r="C9" i="21"/>
  <c r="C10" i="21" s="1"/>
  <c r="C11" i="21" s="1"/>
  <c r="C12" i="21" s="1"/>
  <c r="B10" i="21"/>
  <c r="J10" i="21"/>
  <c r="B11" i="21"/>
  <c r="B12" i="21"/>
  <c r="D13" i="21"/>
  <c r="B35" i="21"/>
  <c r="B38" i="21" s="1"/>
  <c r="B39" i="21" s="1"/>
  <c r="B41" i="21" s="1"/>
  <c r="B45" i="21" s="1"/>
  <c r="B46" i="21" s="1"/>
  <c r="C35" i="21"/>
  <c r="C38" i="21" s="1"/>
  <c r="C39" i="21" s="1"/>
  <c r="C41" i="21" s="1"/>
  <c r="C45" i="21" s="1"/>
  <c r="C46" i="21" s="1"/>
  <c r="S40" i="21"/>
  <c r="S41" i="21"/>
  <c r="S42" i="21"/>
  <c r="D47" i="21"/>
  <c r="I47" i="21"/>
  <c r="N47" i="21"/>
  <c r="B64" i="21"/>
  <c r="C64" i="21"/>
  <c r="G64" i="21"/>
  <c r="H64" i="21"/>
  <c r="L64" i="21"/>
  <c r="M64" i="21"/>
  <c r="S64" i="21"/>
  <c r="B65" i="21"/>
  <c r="C65" i="21"/>
  <c r="G65" i="21"/>
  <c r="G66" i="21" s="1"/>
  <c r="G67" i="21" s="1"/>
  <c r="G68" i="21" s="1"/>
  <c r="H65" i="21"/>
  <c r="H66" i="21" s="1"/>
  <c r="H67" i="21" s="1"/>
  <c r="H68" i="21" s="1"/>
  <c r="L65" i="21"/>
  <c r="L66" i="21" s="1"/>
  <c r="L67" i="21" s="1"/>
  <c r="L68" i="21" s="1"/>
  <c r="M65" i="21"/>
  <c r="M66" i="21" s="1"/>
  <c r="M67" i="21" s="1"/>
  <c r="M68" i="21" s="1"/>
  <c r="S65" i="21"/>
  <c r="B66" i="21"/>
  <c r="B67" i="21" s="1"/>
  <c r="B68" i="21" s="1"/>
  <c r="B71" i="21" s="1"/>
  <c r="B72" i="21" s="1"/>
  <c r="C66" i="21"/>
  <c r="C67" i="21" s="1"/>
  <c r="C68" i="21" s="1"/>
  <c r="C71" i="21" s="1"/>
  <c r="C72" i="21" s="1"/>
  <c r="S66" i="21"/>
  <c r="D73" i="21"/>
  <c r="I73" i="21"/>
  <c r="N73" i="21"/>
  <c r="D102" i="21"/>
  <c r="I102" i="21"/>
  <c r="N102" i="21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L36" i="8"/>
  <c r="L35" i="8"/>
  <c r="L34" i="8"/>
  <c r="D41" i="8"/>
  <c r="D19" i="19"/>
  <c r="N13" i="8" l="1"/>
  <c r="N12" i="8"/>
  <c r="N11" i="8"/>
  <c r="L13" i="19"/>
  <c r="L12" i="19"/>
  <c r="L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0" i="11"/>
  <c r="C8" i="11"/>
  <c r="C9" i="11" s="1"/>
  <c r="B8" i="11"/>
  <c r="B9" i="11" s="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8" i="11"/>
  <c r="I47" i="11"/>
  <c r="I46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C43" i="11"/>
  <c r="C44" i="11" s="1"/>
  <c r="B43" i="11"/>
  <c r="B44" i="11" s="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2" i="11"/>
  <c r="D45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<sst xmlns="http://schemas.openxmlformats.org/spreadsheetml/2006/main" count="1241" uniqueCount="182">
  <si>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</si>
  <si>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</si>
  <si>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</si>
  <si>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</si>
  <si>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</si>
  <si>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</si>
  <si>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</si>
  <si>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</si>
  <si>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</si>
  <si>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</si>
  <si>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</si>
  <si>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</si>
  <si>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</si>
  <si>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</si>
  <si>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</si>
  <si>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</si>
  <si>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</si>
  <si>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</si>
  <si>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</si>
  <si>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</si>
  <si>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</si>
  <si>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</si>
  <si>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</si>
  <si>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</si>
  <si>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</si>
  <si>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</si>
  <si>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</si>
  <si>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</si>
  <si>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</si>
  <si>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</si>
  <si>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</si>
  <si>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</si>
  <si>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</si>
  <si>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</si>
  <si>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</si>
  <si>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</si>
  <si>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</si>
  <si>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</si>
  <si>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</si>
  <si>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</si>
  <si>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</si>
  <si>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</si>
  <si>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</si>
  <si>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</si>
  <si>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</si>
  <si>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</si>
  <si>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</si>
  <si>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</si>
  <si>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</si>
  <si>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</si>
  <si>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</si>
  <si>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</si>
  <si>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</si>
  <si>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</si>
  <si>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</si>
  <si>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</si>
  <si>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</si>
  <si>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</si>
  <si>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</si>
  <si>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</si>
  <si>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</si>
  <si>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</si>
  <si>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</si>
  <si>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</si>
  <si>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</si>
  <si>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</si>
  <si>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</si>
  <si>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</si>
  <si>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</si>
  <si>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</si>
  <si>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</si>
  <si>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</si>
  <si>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</si>
  <si>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</si>
  <si>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</si>
  <si>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</si>
  <si>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</si>
  <si>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</si>
  <si>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</si>
  <si>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</si>
  <si>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</si>
  <si>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</si>
  <si>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</si>
  <si>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</si>
  <si>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</si>
  <si>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</si>
  <si>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</si>
  <si>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</si>
  <si>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</si>
  <si>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</si>
  <si>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</si>
  <si>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</si>
  <si>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</si>
  <si>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</si>
  <si>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</si>
  <si>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</si>
  <si>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</si>
  <si>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</si>
  <si>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</si>
  <si>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</si>
  <si>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</si>
  <si>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</si>
  <si>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</si>
  <si>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</si>
  <si>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</si>
  <si>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</si>
  <si>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</si>
  <si>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</si>
  <si>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</si>
  <si>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</si>
  <si>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</si>
  <si>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</si>
  <si>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</si>
  <si>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</si>
  <si>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</si>
  <si>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</si>
  <si>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</si>
  <si>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</si>
  <si>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</si>
  <si>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</si>
  <si>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</si>
  <si>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</si>
  <si>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</si>
  <si>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</si>
  <si>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</si>
  <si>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</si>
  <si>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</si>
  <si>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</si>
  <si>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</si>
  <si>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</si>
  <si>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</si>
  <si>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</si>
  <si>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</si>
  <si>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</si>
  <si>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</si>
  <si>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</si>
  <si>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</si>
  <si>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</si>
  <si>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</si>
  <si>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</si>
  <si>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</si>
  <si>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</si>
  <si>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</si>
  <si>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</si>
  <si>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</si>
  <si>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</si>
  <si>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</si>
  <si>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A + B - Client Meeting</t>
  </si>
  <si>
    <t>C + D - continuing project</t>
  </si>
  <si>
    <t>E + F - new project</t>
  </si>
  <si>
    <t>15 min CE meeting with Team</t>
  </si>
  <si>
    <t>Project Work - 
Concept Selection</t>
  </si>
  <si>
    <t xml:space="preserve">Research on Existing Technology </t>
  </si>
  <si>
    <t>Develop System Design</t>
  </si>
  <si>
    <t>PE will inform team of order</t>
  </si>
  <si>
    <t>balance 
of time</t>
  </si>
  <si>
    <t>Design Lab Expectations</t>
  </si>
  <si>
    <t>ENGINEERING DESIGN PROCESS review</t>
  </si>
  <si>
    <t>Project Planning Intro</t>
  </si>
  <si>
    <t>Client Meeting 1 – Kickoff Meeting </t>
  </si>
  <si>
    <t>Benchmarking</t>
  </si>
  <si>
    <t>Identify Preliminary Deliverables</t>
  </si>
  <si>
    <t>Finalize Deliverables</t>
  </si>
  <si>
    <t>CE reflection on Client Meeting #2</t>
  </si>
  <si>
    <t>Engineering Definition Introduction</t>
  </si>
  <si>
    <t>Update Engineering Definition</t>
  </si>
  <si>
    <t>Group review of Engineering Definition</t>
  </si>
  <si>
    <t>Reflection on Engineering Definition</t>
  </si>
  <si>
    <t>Project Work - 
Revisit Concept Generation against Engineering Definition
Evaluate Concept Feasibility</t>
  </si>
  <si>
    <t>Project Work - 
Update Engineering Definition as needed
Update Concept Generation as needed</t>
  </si>
  <si>
    <t>Project Work - 
Update Milestones &amp; Tasks as needed
Update Engineering Definition as needed</t>
  </si>
  <si>
    <t>May have been Day 9 for some teams</t>
  </si>
  <si>
    <t>May be Day 10 for some teams</t>
  </si>
  <si>
    <t>S24</t>
  </si>
  <si>
    <t>Review previous team's Final PPT (ongoing projects only)</t>
  </si>
  <si>
    <t>Project Description
 - questions &amp; answers</t>
  </si>
  <si>
    <t>Engineering Definition 
- develop or update</t>
  </si>
  <si>
    <t>Develop PPT for Client Meeting #1</t>
  </si>
  <si>
    <t>CE Introduction (10)
PE Introduction (15)
Project Launch (15)</t>
  </si>
  <si>
    <t>Accountability and Participaton</t>
  </si>
  <si>
    <t>Project Description Review (10) 
Generate Project Needs, Use Cases &amp; User Stories (20)</t>
  </si>
  <si>
    <t>Project Work - 
Engineering Definition
&amp;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</si>
</sst>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0" fillId="12" borderId="7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75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30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2240280</xdr:colOff>
      <xdr:row>13</xdr:row>
      <xdr:rowOff>167154</xdr:rowOff>
    </xdr:from>
    <xdr:to>
      <xdr:col>5</xdr:col>
      <xdr:colOff>45720</xdr:colOff>
      <xdr:row>16</xdr:row>
      <xdr:rowOff>30573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3382E7-941F-5080-DCC9-93672EA1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020" y="2727474"/>
          <a:ext cx="1341120" cy="556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5</xdr:col>
      <xdr:colOff>518160</xdr:colOff>
      <xdr:row>15</xdr:row>
      <xdr:rowOff>144780</xdr:rowOff>
    </xdr:from>
    <xdr:to>
      <xdr:col>5</xdr:col>
      <xdr:colOff>1859280</xdr:colOff>
      <xdr:row>18</xdr:row>
      <xdr:rowOff>152979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42846-C9CA-4DCE-A904-8155A690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3032760"/>
          <a:ext cx="1341120" cy="556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82</xdr:row>
      <xdr:rowOff>101492</xdr:rowOff>
    </xdr:from>
    <xdr:to>
      <xdr:col>18</xdr:col>
      <xdr:colOff>77639</xdr:colOff>
      <xdr:row>82</xdr:row>
      <xdr:rowOff>182203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A81BB77-840A-482E-8F10-E132A6B5AB80}"/>
            </a:ext>
          </a:extLst>
        </xdr:cNvPr>
        <xdr:cNvSpPr/>
      </xdr:nvSpPr>
      <xdr:spPr>
        <a:xfrm>
          <a:off x="10972801" y="14937632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83</xdr:row>
      <xdr:rowOff>177021</xdr:rowOff>
    </xdr:from>
    <xdr:to>
      <xdr:col>18</xdr:col>
      <xdr:colOff>78200</xdr:colOff>
      <xdr:row>84</xdr:row>
      <xdr:rowOff>63187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A6F660E5-0C30-42E0-9A84-E8E129DC761D}"/>
            </a:ext>
          </a:extLst>
        </xdr:cNvPr>
        <xdr:cNvSpPr/>
      </xdr:nvSpPr>
      <xdr:spPr>
        <a:xfrm>
          <a:off x="10972800" y="15194136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59267</xdr:rowOff>
    </xdr:from>
    <xdr:to>
      <xdr:col>8</xdr:col>
      <xdr:colOff>821641</xdr:colOff>
      <xdr:row>67</xdr:row>
      <xdr:rowOff>139197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158C5B9-24DD-4E58-A3F4-812F69849126}"/>
            </a:ext>
          </a:extLst>
        </xdr:cNvPr>
        <xdr:cNvSpPr/>
      </xdr:nvSpPr>
      <xdr:spPr>
        <a:xfrm>
          <a:off x="5488963" y="12180782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83</xdr:row>
      <xdr:rowOff>67626</xdr:rowOff>
    </xdr:from>
    <xdr:to>
      <xdr:col>18</xdr:col>
      <xdr:colOff>230039</xdr:colOff>
      <xdr:row>83</xdr:row>
      <xdr:rowOff>148337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C49386F-2054-4670-9D10-172C65BDFF42}"/>
            </a:ext>
          </a:extLst>
        </xdr:cNvPr>
        <xdr:cNvSpPr/>
      </xdr:nvSpPr>
      <xdr:spPr>
        <a:xfrm>
          <a:off x="11125201" y="1508664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84</xdr:row>
      <xdr:rowOff>143154</xdr:rowOff>
    </xdr:from>
    <xdr:to>
      <xdr:col>18</xdr:col>
      <xdr:colOff>230600</xdr:colOff>
      <xdr:row>85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CD8A43C-3726-46CC-A9BB-7C1DD54CFF08}"/>
            </a:ext>
          </a:extLst>
        </xdr:cNvPr>
        <xdr:cNvSpPr/>
      </xdr:nvSpPr>
      <xdr:spPr>
        <a:xfrm>
          <a:off x="11125200" y="15343149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50800</xdr:rowOff>
    </xdr:from>
    <xdr:to>
      <xdr:col>3</xdr:col>
      <xdr:colOff>807625</xdr:colOff>
      <xdr:row>64</xdr:row>
      <xdr:rowOff>130730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64E17B9-90E1-49A7-986F-11AE0BF63027}"/>
            </a:ext>
          </a:extLst>
        </xdr:cNvPr>
        <xdr:cNvSpPr/>
      </xdr:nvSpPr>
      <xdr:spPr>
        <a:xfrm>
          <a:off x="2442187" y="116370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84</xdr:row>
      <xdr:rowOff>33759</xdr:rowOff>
    </xdr:from>
    <xdr:to>
      <xdr:col>18</xdr:col>
      <xdr:colOff>382439</xdr:colOff>
      <xdr:row>84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3F132FC-B055-4F46-8345-F87ACD7F457E}"/>
            </a:ext>
          </a:extLst>
        </xdr:cNvPr>
        <xdr:cNvSpPr/>
      </xdr:nvSpPr>
      <xdr:spPr>
        <a:xfrm>
          <a:off x="11277601" y="15233754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85</xdr:row>
      <xdr:rowOff>109287</xdr:rowOff>
    </xdr:from>
    <xdr:to>
      <xdr:col>18</xdr:col>
      <xdr:colOff>383000</xdr:colOff>
      <xdr:row>85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ADDF27B6-9E4C-415C-9D27-F78983D28FD3}"/>
            </a:ext>
          </a:extLst>
        </xdr:cNvPr>
        <xdr:cNvSpPr/>
      </xdr:nvSpPr>
      <xdr:spPr>
        <a:xfrm>
          <a:off x="11277600" y="154902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BDAF3D9-E4BC-4C28-B6DF-8A1F977DAFD0}"/>
            </a:ext>
          </a:extLst>
        </xdr:cNvPr>
        <xdr:cNvSpPr/>
      </xdr:nvSpPr>
      <xdr:spPr>
        <a:xfrm>
          <a:off x="2442187" y="11817985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84</xdr:row>
      <xdr:rowOff>186159</xdr:rowOff>
    </xdr:from>
    <xdr:to>
      <xdr:col>18</xdr:col>
      <xdr:colOff>534839</xdr:colOff>
      <xdr:row>85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752239F-907F-4D47-947F-1783E5BC2614}"/>
            </a:ext>
          </a:extLst>
        </xdr:cNvPr>
        <xdr:cNvSpPr/>
      </xdr:nvSpPr>
      <xdr:spPr>
        <a:xfrm>
          <a:off x="11430001" y="15386154"/>
          <a:ext cx="77638" cy="79229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86</xdr:row>
      <xdr:rowOff>75421</xdr:rowOff>
    </xdr:from>
    <xdr:to>
      <xdr:col>18</xdr:col>
      <xdr:colOff>535400</xdr:colOff>
      <xdr:row>86</xdr:row>
      <xdr:rowOff>147854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DB4067D6-3460-4AE7-8059-AC24385FBD5B}"/>
            </a:ext>
          </a:extLst>
        </xdr:cNvPr>
        <xdr:cNvSpPr/>
      </xdr:nvSpPr>
      <xdr:spPr>
        <a:xfrm>
          <a:off x="11430000" y="1563927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83</xdr:row>
      <xdr:rowOff>84667</xdr:rowOff>
    </xdr:from>
    <xdr:to>
      <xdr:col>18</xdr:col>
      <xdr:colOff>538008</xdr:colOff>
      <xdr:row>83</xdr:row>
      <xdr:rowOff>164597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33FA8A8-8897-44D5-AE99-A9BCCDB261BE}"/>
            </a:ext>
          </a:extLst>
        </xdr:cNvPr>
        <xdr:cNvSpPr/>
      </xdr:nvSpPr>
      <xdr:spPr>
        <a:xfrm>
          <a:off x="11440395" y="15107497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85</xdr:row>
      <xdr:rowOff>152292</xdr:rowOff>
    </xdr:from>
    <xdr:to>
      <xdr:col>19</xdr:col>
      <xdr:colOff>77639</xdr:colOff>
      <xdr:row>86</xdr:row>
      <xdr:rowOff>46737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DBB0F437-6828-475D-89FD-1C68F7171D3C}"/>
            </a:ext>
          </a:extLst>
        </xdr:cNvPr>
        <xdr:cNvSpPr/>
      </xdr:nvSpPr>
      <xdr:spPr>
        <a:xfrm>
          <a:off x="11582401" y="15535167"/>
          <a:ext cx="77638" cy="77325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87</xdr:row>
      <xdr:rowOff>41554</xdr:rowOff>
    </xdr:from>
    <xdr:to>
      <xdr:col>19</xdr:col>
      <xdr:colOff>78200</xdr:colOff>
      <xdr:row>87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83FA302D-9CEA-4923-A79F-247F968DAFA9}"/>
            </a:ext>
          </a:extLst>
        </xdr:cNvPr>
        <xdr:cNvSpPr/>
      </xdr:nvSpPr>
      <xdr:spPr>
        <a:xfrm>
          <a:off x="11582400" y="1578637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84</xdr:row>
      <xdr:rowOff>50800</xdr:rowOff>
    </xdr:from>
    <xdr:to>
      <xdr:col>19</xdr:col>
      <xdr:colOff>80808</xdr:colOff>
      <xdr:row>84</xdr:row>
      <xdr:rowOff>130730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F216EBB-906F-4150-BEC1-30ADA826D086}"/>
            </a:ext>
          </a:extLst>
        </xdr:cNvPr>
        <xdr:cNvSpPr/>
      </xdr:nvSpPr>
      <xdr:spPr>
        <a:xfrm>
          <a:off x="11592795" y="152565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86</xdr:row>
      <xdr:rowOff>118426</xdr:rowOff>
    </xdr:from>
    <xdr:to>
      <xdr:col>19</xdr:col>
      <xdr:colOff>230039</xdr:colOff>
      <xdr:row>87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3660B43-4E9A-4391-80DF-DADF31C8D63B}"/>
            </a:ext>
          </a:extLst>
        </xdr:cNvPr>
        <xdr:cNvSpPr/>
      </xdr:nvSpPr>
      <xdr:spPr>
        <a:xfrm>
          <a:off x="11734801" y="15684181"/>
          <a:ext cx="77638" cy="7732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88</xdr:row>
      <xdr:rowOff>7687</xdr:rowOff>
    </xdr:from>
    <xdr:to>
      <xdr:col>19</xdr:col>
      <xdr:colOff>230600</xdr:colOff>
      <xdr:row>88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B2D8E16-C9C9-4421-BC57-B3E3E4701B11}"/>
            </a:ext>
          </a:extLst>
        </xdr:cNvPr>
        <xdr:cNvSpPr/>
      </xdr:nvSpPr>
      <xdr:spPr>
        <a:xfrm>
          <a:off x="11734800" y="159353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85</xdr:row>
      <xdr:rowOff>16933</xdr:rowOff>
    </xdr:from>
    <xdr:to>
      <xdr:col>19</xdr:col>
      <xdr:colOff>233208</xdr:colOff>
      <xdr:row>85</xdr:row>
      <xdr:rowOff>96863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F4F736-A1C5-4D98-989A-3F5252BCAF57}"/>
            </a:ext>
          </a:extLst>
        </xdr:cNvPr>
        <xdr:cNvSpPr/>
      </xdr:nvSpPr>
      <xdr:spPr>
        <a:xfrm>
          <a:off x="11745195" y="15403618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87</xdr:row>
      <xdr:rowOff>84559</xdr:rowOff>
    </xdr:from>
    <xdr:to>
      <xdr:col>19</xdr:col>
      <xdr:colOff>382439</xdr:colOff>
      <xdr:row>87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5148AC9-3E18-4717-8656-186BB415AD1E}"/>
            </a:ext>
          </a:extLst>
        </xdr:cNvPr>
        <xdr:cNvSpPr/>
      </xdr:nvSpPr>
      <xdr:spPr>
        <a:xfrm>
          <a:off x="11887201" y="1583128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88</xdr:row>
      <xdr:rowOff>160087</xdr:rowOff>
    </xdr:from>
    <xdr:to>
      <xdr:col>19</xdr:col>
      <xdr:colOff>383000</xdr:colOff>
      <xdr:row>89</xdr:row>
      <xdr:rowOff>46254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6A58FDFD-8DCE-465C-9B8C-B2FCA65BE7D1}"/>
            </a:ext>
          </a:extLst>
        </xdr:cNvPr>
        <xdr:cNvSpPr/>
      </xdr:nvSpPr>
      <xdr:spPr>
        <a:xfrm>
          <a:off x="11887200" y="1608779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85</xdr:row>
      <xdr:rowOff>169333</xdr:rowOff>
    </xdr:from>
    <xdr:to>
      <xdr:col>19</xdr:col>
      <xdr:colOff>385608</xdr:colOff>
      <xdr:row>86</xdr:row>
      <xdr:rowOff>62997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8C119C9-3602-4C7F-91CC-3F9D961A6A38}"/>
            </a:ext>
          </a:extLst>
        </xdr:cNvPr>
        <xdr:cNvSpPr/>
      </xdr:nvSpPr>
      <xdr:spPr>
        <a:xfrm>
          <a:off x="11897595" y="15556018"/>
          <a:ext cx="72318" cy="6701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75421</xdr:rowOff>
    </xdr:from>
    <xdr:to>
      <xdr:col>3</xdr:col>
      <xdr:colOff>810566</xdr:colOff>
      <xdr:row>71</xdr:row>
      <xdr:rowOff>147854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DCC5093-99BB-4794-9AB0-63E5931FF11B}"/>
            </a:ext>
          </a:extLst>
        </xdr:cNvPr>
        <xdr:cNvSpPr/>
      </xdr:nvSpPr>
      <xdr:spPr>
        <a:xfrm>
          <a:off x="2439246" y="1292464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63</xdr:row>
      <xdr:rowOff>67733</xdr:rowOff>
    </xdr:from>
    <xdr:to>
      <xdr:col>3</xdr:col>
      <xdr:colOff>807625</xdr:colOff>
      <xdr:row>63</xdr:row>
      <xdr:rowOff>147663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9ACA41B-189D-42E7-9D87-34EEBE9955C7}"/>
            </a:ext>
          </a:extLst>
        </xdr:cNvPr>
        <xdr:cNvSpPr/>
      </xdr:nvSpPr>
      <xdr:spPr>
        <a:xfrm>
          <a:off x="2442187" y="11467253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50693</xdr:rowOff>
    </xdr:from>
    <xdr:to>
      <xdr:col>3</xdr:col>
      <xdr:colOff>810285</xdr:colOff>
      <xdr:row>67</xdr:row>
      <xdr:rowOff>131404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4CAD30C-8FC7-4DD5-BFE1-A6567DEFB959}"/>
            </a:ext>
          </a:extLst>
        </xdr:cNvPr>
        <xdr:cNvSpPr/>
      </xdr:nvSpPr>
      <xdr:spPr>
        <a:xfrm>
          <a:off x="2439527" y="12179828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59</xdr:row>
      <xdr:rowOff>58487</xdr:rowOff>
    </xdr:from>
    <xdr:to>
      <xdr:col>3</xdr:col>
      <xdr:colOff>810566</xdr:colOff>
      <xdr:row>59</xdr:row>
      <xdr:rowOff>130920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5C732096-C200-4068-8166-A1C146F6A945}"/>
            </a:ext>
          </a:extLst>
        </xdr:cNvPr>
        <xdr:cNvSpPr/>
      </xdr:nvSpPr>
      <xdr:spPr>
        <a:xfrm>
          <a:off x="2439246" y="1073220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63</xdr:row>
      <xdr:rowOff>59267</xdr:rowOff>
    </xdr:from>
    <xdr:to>
      <xdr:col>13</xdr:col>
      <xdr:colOff>808941</xdr:colOff>
      <xdr:row>63</xdr:row>
      <xdr:rowOff>139197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4C2F9CE-ADD7-4818-B35F-E9F30356EB72}"/>
            </a:ext>
          </a:extLst>
        </xdr:cNvPr>
        <xdr:cNvSpPr/>
      </xdr:nvSpPr>
      <xdr:spPr>
        <a:xfrm>
          <a:off x="8531883" y="11456882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66</xdr:row>
      <xdr:rowOff>67625</xdr:rowOff>
    </xdr:from>
    <xdr:to>
      <xdr:col>3</xdr:col>
      <xdr:colOff>810285</xdr:colOff>
      <xdr:row>66</xdr:row>
      <xdr:rowOff>148336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88448AF2-A17C-4A7A-9EC0-7E2768309FA9}"/>
            </a:ext>
          </a:extLst>
        </xdr:cNvPr>
        <xdr:cNvSpPr/>
      </xdr:nvSpPr>
      <xdr:spPr>
        <a:xfrm>
          <a:off x="2439527" y="12010070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70</xdr:row>
      <xdr:rowOff>66954</xdr:rowOff>
    </xdr:from>
    <xdr:to>
      <xdr:col>3</xdr:col>
      <xdr:colOff>810566</xdr:colOff>
      <xdr:row>70</xdr:row>
      <xdr:rowOff>139387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A6536DB-81DC-450E-99ED-7E3EB47F2FF6}"/>
            </a:ext>
          </a:extLst>
        </xdr:cNvPr>
        <xdr:cNvSpPr/>
      </xdr:nvSpPr>
      <xdr:spPr>
        <a:xfrm>
          <a:off x="2439246" y="1273329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52917</xdr:rowOff>
    </xdr:from>
    <xdr:to>
      <xdr:col>13</xdr:col>
      <xdr:colOff>808941</xdr:colOff>
      <xdr:row>64</xdr:row>
      <xdr:rowOff>132847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160E0BA-D579-4B9A-B147-26B6DF2DF4B1}"/>
            </a:ext>
          </a:extLst>
        </xdr:cNvPr>
        <xdr:cNvSpPr/>
      </xdr:nvSpPr>
      <xdr:spPr>
        <a:xfrm>
          <a:off x="8531883" y="11639127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64</xdr:row>
      <xdr:rowOff>50692</xdr:rowOff>
    </xdr:from>
    <xdr:to>
      <xdr:col>8</xdr:col>
      <xdr:colOff>824301</xdr:colOff>
      <xdr:row>64</xdr:row>
      <xdr:rowOff>131403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881D3C73-37C0-476A-B6A5-DE14EF99A696}"/>
            </a:ext>
          </a:extLst>
        </xdr:cNvPr>
        <xdr:cNvSpPr/>
      </xdr:nvSpPr>
      <xdr:spPr>
        <a:xfrm>
          <a:off x="5486303" y="11636902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80</xdr:row>
      <xdr:rowOff>75421</xdr:rowOff>
    </xdr:from>
    <xdr:to>
      <xdr:col>19</xdr:col>
      <xdr:colOff>535400</xdr:colOff>
      <xdr:row>80</xdr:row>
      <xdr:rowOff>147854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BDB77203-CA3F-4642-B4E2-5E3C136F6D4F}"/>
            </a:ext>
          </a:extLst>
        </xdr:cNvPr>
        <xdr:cNvSpPr/>
      </xdr:nvSpPr>
      <xdr:spPr>
        <a:xfrm>
          <a:off x="12039600" y="1455342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50800</xdr:rowOff>
    </xdr:from>
    <xdr:to>
      <xdr:col>13</xdr:col>
      <xdr:colOff>808941</xdr:colOff>
      <xdr:row>65</xdr:row>
      <xdr:rowOff>130730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9BFC430-B324-4493-9A94-FD5A331A9336}"/>
            </a:ext>
          </a:extLst>
        </xdr:cNvPr>
        <xdr:cNvSpPr/>
      </xdr:nvSpPr>
      <xdr:spPr>
        <a:xfrm>
          <a:off x="8531883" y="11817985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42226</xdr:rowOff>
    </xdr:from>
    <xdr:to>
      <xdr:col>8</xdr:col>
      <xdr:colOff>824301</xdr:colOff>
      <xdr:row>65</xdr:row>
      <xdr:rowOff>122937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FAB94B6-1509-4B43-84EF-DEAFF9FDBA91}"/>
            </a:ext>
          </a:extLst>
        </xdr:cNvPr>
        <xdr:cNvSpPr/>
      </xdr:nvSpPr>
      <xdr:spPr>
        <a:xfrm>
          <a:off x="5486303" y="11807506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81</xdr:row>
      <xdr:rowOff>41554</xdr:rowOff>
    </xdr:from>
    <xdr:to>
      <xdr:col>20</xdr:col>
      <xdr:colOff>78200</xdr:colOff>
      <xdr:row>81</xdr:row>
      <xdr:rowOff>113987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id="{AD19340B-46B0-4366-9687-5DD40CDB8304}"/>
            </a:ext>
          </a:extLst>
        </xdr:cNvPr>
        <xdr:cNvSpPr/>
      </xdr:nvSpPr>
      <xdr:spPr>
        <a:xfrm>
          <a:off x="12192000" y="147005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59266</xdr:rowOff>
    </xdr:from>
    <xdr:to>
      <xdr:col>13</xdr:col>
      <xdr:colOff>808941</xdr:colOff>
      <xdr:row>66</xdr:row>
      <xdr:rowOff>139196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9126BA5-A0B1-4807-B5EA-215906B08BAB}"/>
            </a:ext>
          </a:extLst>
        </xdr:cNvPr>
        <xdr:cNvSpPr/>
      </xdr:nvSpPr>
      <xdr:spPr>
        <a:xfrm>
          <a:off x="8531883" y="11999806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67</xdr:row>
      <xdr:rowOff>59160</xdr:rowOff>
    </xdr:from>
    <xdr:to>
      <xdr:col>13</xdr:col>
      <xdr:colOff>811601</xdr:colOff>
      <xdr:row>67</xdr:row>
      <xdr:rowOff>139871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839B61E-63B6-427E-B29E-47107806C782}"/>
            </a:ext>
          </a:extLst>
        </xdr:cNvPr>
        <xdr:cNvSpPr/>
      </xdr:nvSpPr>
      <xdr:spPr>
        <a:xfrm>
          <a:off x="8536843" y="12180675"/>
          <a:ext cx="0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82</xdr:row>
      <xdr:rowOff>7687</xdr:rowOff>
    </xdr:from>
    <xdr:to>
      <xdr:col>20</xdr:col>
      <xdr:colOff>230600</xdr:colOff>
      <xdr:row>82</xdr:row>
      <xdr:rowOff>80120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E91077A8-0357-4213-993E-469C92C33703}"/>
            </a:ext>
          </a:extLst>
        </xdr:cNvPr>
        <xdr:cNvSpPr/>
      </xdr:nvSpPr>
      <xdr:spPr>
        <a:xfrm>
          <a:off x="12344400" y="148495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63</xdr:row>
      <xdr:rowOff>50799</xdr:rowOff>
    </xdr:from>
    <xdr:to>
      <xdr:col>8</xdr:col>
      <xdr:colOff>821641</xdr:colOff>
      <xdr:row>63</xdr:row>
      <xdr:rowOff>130729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CC21C4D-B486-4460-92BC-2452E89C1DA4}"/>
            </a:ext>
          </a:extLst>
        </xdr:cNvPr>
        <xdr:cNvSpPr/>
      </xdr:nvSpPr>
      <xdr:spPr>
        <a:xfrm>
          <a:off x="5488963" y="11456034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81</xdr:row>
      <xdr:rowOff>84559</xdr:rowOff>
    </xdr:from>
    <xdr:to>
      <xdr:col>20</xdr:col>
      <xdr:colOff>382439</xdr:colOff>
      <xdr:row>81</xdr:row>
      <xdr:rowOff>165270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5C17ED0F-7E10-45D7-8C64-E49E5F86EAB0}"/>
            </a:ext>
          </a:extLst>
        </xdr:cNvPr>
        <xdr:cNvSpPr/>
      </xdr:nvSpPr>
      <xdr:spPr>
        <a:xfrm>
          <a:off x="12496801" y="1474543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82</xdr:row>
      <xdr:rowOff>160087</xdr:rowOff>
    </xdr:from>
    <xdr:to>
      <xdr:col>20</xdr:col>
      <xdr:colOff>383000</xdr:colOff>
      <xdr:row>83</xdr:row>
      <xdr:rowOff>46254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id="{3506AF2B-FC85-459A-B2E8-3D0CD3FA33C6}"/>
            </a:ext>
          </a:extLst>
        </xdr:cNvPr>
        <xdr:cNvSpPr/>
      </xdr:nvSpPr>
      <xdr:spPr>
        <a:xfrm>
          <a:off x="12496800" y="1500194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66</xdr:row>
      <xdr:rowOff>50800</xdr:rowOff>
    </xdr:from>
    <xdr:to>
      <xdr:col>8</xdr:col>
      <xdr:colOff>821641</xdr:colOff>
      <xdr:row>66</xdr:row>
      <xdr:rowOff>130730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15CBE28F-73DF-4FC2-B8E6-37D760F6F9CC}"/>
            </a:ext>
          </a:extLst>
        </xdr:cNvPr>
        <xdr:cNvSpPr/>
      </xdr:nvSpPr>
      <xdr:spPr>
        <a:xfrm>
          <a:off x="5488963" y="1199896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50800</xdr:rowOff>
    </xdr:from>
    <xdr:to>
      <xdr:col>3</xdr:col>
      <xdr:colOff>807202</xdr:colOff>
      <xdr:row>40</xdr:row>
      <xdr:rowOff>130730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7B45B7B4-977E-4EF3-9C60-C0BBF35524A7}"/>
            </a:ext>
          </a:extLst>
        </xdr:cNvPr>
        <xdr:cNvSpPr/>
      </xdr:nvSpPr>
      <xdr:spPr>
        <a:xfrm>
          <a:off x="2441764" y="72936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75421</xdr:rowOff>
    </xdr:from>
    <xdr:to>
      <xdr:col>3</xdr:col>
      <xdr:colOff>810143</xdr:colOff>
      <xdr:row>45</xdr:row>
      <xdr:rowOff>147854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31244DED-5D2E-4CDD-9DE1-5EB869C3FD4E}"/>
            </a:ext>
          </a:extLst>
        </xdr:cNvPr>
        <xdr:cNvSpPr/>
      </xdr:nvSpPr>
      <xdr:spPr>
        <a:xfrm>
          <a:off x="2438823" y="821929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33</xdr:row>
      <xdr:rowOff>58487</xdr:rowOff>
    </xdr:from>
    <xdr:to>
      <xdr:col>3</xdr:col>
      <xdr:colOff>810143</xdr:colOff>
      <xdr:row>33</xdr:row>
      <xdr:rowOff>130920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7EEBBB9E-FFF7-48A3-84F8-759899DCCC06}"/>
            </a:ext>
          </a:extLst>
        </xdr:cNvPr>
        <xdr:cNvSpPr/>
      </xdr:nvSpPr>
      <xdr:spPr>
        <a:xfrm>
          <a:off x="2438823" y="602685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44</xdr:row>
      <xdr:rowOff>66954</xdr:rowOff>
    </xdr:from>
    <xdr:to>
      <xdr:col>3</xdr:col>
      <xdr:colOff>810143</xdr:colOff>
      <xdr:row>44</xdr:row>
      <xdr:rowOff>139387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E31FFED4-CD78-411F-8B99-A3D1F57B27F6}"/>
            </a:ext>
          </a:extLst>
        </xdr:cNvPr>
        <xdr:cNvSpPr/>
      </xdr:nvSpPr>
      <xdr:spPr>
        <a:xfrm>
          <a:off x="2438823" y="802794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66D9FD84-4EC2-488F-9ED9-1A9B7A83F992}"/>
            </a:ext>
          </a:extLst>
        </xdr:cNvPr>
        <xdr:cNvSpPr/>
      </xdr:nvSpPr>
      <xdr:spPr>
        <a:xfrm>
          <a:off x="2438823" y="6207827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213360</xdr:rowOff>
    </xdr:from>
    <xdr:to>
      <xdr:col>3</xdr:col>
      <xdr:colOff>807202</xdr:colOff>
      <xdr:row>38</xdr:row>
      <xdr:rowOff>293290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848AA990-4451-4BE6-ADC9-D3A301659266}"/>
            </a:ext>
          </a:extLst>
        </xdr:cNvPr>
        <xdr:cNvSpPr/>
      </xdr:nvSpPr>
      <xdr:spPr>
        <a:xfrm>
          <a:off x="2441764" y="7058025"/>
          <a:ext cx="0" cy="37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37</xdr:row>
      <xdr:rowOff>167640</xdr:rowOff>
    </xdr:from>
    <xdr:to>
      <xdr:col>3</xdr:col>
      <xdr:colOff>807202</xdr:colOff>
      <xdr:row>37</xdr:row>
      <xdr:rowOff>247570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06CA906-A0A9-4DDE-A444-D5FFC858924D}"/>
            </a:ext>
          </a:extLst>
        </xdr:cNvPr>
        <xdr:cNvSpPr/>
      </xdr:nvSpPr>
      <xdr:spPr>
        <a:xfrm>
          <a:off x="2441764" y="6867525"/>
          <a:ext cx="0" cy="1325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714602</xdr:colOff>
      <xdr:row>9</xdr:row>
      <xdr:rowOff>141696</xdr:rowOff>
    </xdr:from>
    <xdr:to>
      <xdr:col>3</xdr:col>
      <xdr:colOff>785015</xdr:colOff>
      <xdr:row>9</xdr:row>
      <xdr:rowOff>221626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5C61BC4-9CBE-4B7A-869B-D947DC4295DD}"/>
            </a:ext>
          </a:extLst>
        </xdr:cNvPr>
        <xdr:cNvSpPr/>
      </xdr:nvSpPr>
      <xdr:spPr>
        <a:xfrm>
          <a:off x="2436722" y="1768566"/>
          <a:ext cx="1833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11</xdr:row>
      <xdr:rowOff>71067</xdr:rowOff>
    </xdr:from>
    <xdr:to>
      <xdr:col>3</xdr:col>
      <xdr:colOff>788908</xdr:colOff>
      <xdr:row>11</xdr:row>
      <xdr:rowOff>141595</xdr:rowOff>
    </xdr:to>
    <xdr:sp macro="" textlink="">
      <xdr:nvSpPr>
        <xdr:cNvPr id="51" name="Isosceles Triangle 50">
          <a:extLst>
            <a:ext uri="{FF2B5EF4-FFF2-40B4-BE49-F238E27FC236}">
              <a16:creationId xmlns:a16="http://schemas.microsoft.com/office/drawing/2014/main" id="{5CD8BDE4-C9E1-4CE7-8A18-43C349DA17B9}"/>
            </a:ext>
          </a:extLst>
        </xdr:cNvPr>
        <xdr:cNvSpPr/>
      </xdr:nvSpPr>
      <xdr:spPr>
        <a:xfrm>
          <a:off x="2440448" y="2059887"/>
          <a:ext cx="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6</xdr:row>
      <xdr:rowOff>60959</xdr:rowOff>
    </xdr:from>
    <xdr:ext cx="198137" cy="251482"/>
    <xdr:pic>
      <xdr:nvPicPr>
        <xdr:cNvPr id="52" name="Picture 51">
          <a:extLst>
            <a:ext uri="{FF2B5EF4-FFF2-40B4-BE49-F238E27FC236}">
              <a16:creationId xmlns:a16="http://schemas.microsoft.com/office/drawing/2014/main" id="{0F84274B-84E6-402E-91DD-E2CD76C3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142999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38</xdr:row>
      <xdr:rowOff>39858</xdr:rowOff>
    </xdr:from>
    <xdr:to>
      <xdr:col>3</xdr:col>
      <xdr:colOff>803685</xdr:colOff>
      <xdr:row>38</xdr:row>
      <xdr:rowOff>119788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290C6CC9-206C-4370-A218-F3969C1CE7A1}"/>
            </a:ext>
          </a:extLst>
        </xdr:cNvPr>
        <xdr:cNvSpPr/>
      </xdr:nvSpPr>
      <xdr:spPr>
        <a:xfrm>
          <a:off x="2438247" y="6916908"/>
          <a:ext cx="373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14</xdr:row>
      <xdr:rowOff>167640</xdr:rowOff>
    </xdr:from>
    <xdr:ext cx="198137" cy="251482"/>
    <xdr:pic>
      <xdr:nvPicPr>
        <xdr:cNvPr id="54" name="Picture 53">
          <a:extLst>
            <a:ext uri="{FF2B5EF4-FFF2-40B4-BE49-F238E27FC236}">
              <a16:creationId xmlns:a16="http://schemas.microsoft.com/office/drawing/2014/main" id="{FD96BCD1-A0B9-4A1C-B154-E71D3623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7051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6</xdr:row>
      <xdr:rowOff>59669</xdr:rowOff>
    </xdr:from>
    <xdr:to>
      <xdr:col>3</xdr:col>
      <xdr:colOff>781205</xdr:colOff>
      <xdr:row>6</xdr:row>
      <xdr:rowOff>131979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436AC1-D9C9-45DB-9AAB-B1C9CE527E56}"/>
            </a:ext>
          </a:extLst>
        </xdr:cNvPr>
        <xdr:cNvSpPr/>
      </xdr:nvSpPr>
      <xdr:spPr>
        <a:xfrm>
          <a:off x="2440532" y="1141709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718412</xdr:colOff>
      <xdr:row>7</xdr:row>
      <xdr:rowOff>121301</xdr:rowOff>
    </xdr:from>
    <xdr:to>
      <xdr:col>3</xdr:col>
      <xdr:colOff>781205</xdr:colOff>
      <xdr:row>7</xdr:row>
      <xdr:rowOff>193611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E136EF73-B038-449A-B05F-04782AA1E140}"/>
            </a:ext>
          </a:extLst>
        </xdr:cNvPr>
        <xdr:cNvSpPr/>
      </xdr:nvSpPr>
      <xdr:spPr>
        <a:xfrm>
          <a:off x="2440532" y="1390031"/>
          <a:ext cx="0" cy="6088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7</xdr:row>
      <xdr:rowOff>82731</xdr:rowOff>
    </xdr:from>
    <xdr:ext cx="198137" cy="251482"/>
    <xdr:pic>
      <xdr:nvPicPr>
        <xdr:cNvPr id="57" name="Picture 56">
          <a:extLst>
            <a:ext uri="{FF2B5EF4-FFF2-40B4-BE49-F238E27FC236}">
              <a16:creationId xmlns:a16="http://schemas.microsoft.com/office/drawing/2014/main" id="{9218A8B3-32F5-4CA4-9905-27B137D1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351461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58783</xdr:colOff>
      <xdr:row>8</xdr:row>
      <xdr:rowOff>60960</xdr:rowOff>
    </xdr:from>
    <xdr:ext cx="198137" cy="251482"/>
    <xdr:pic>
      <xdr:nvPicPr>
        <xdr:cNvPr id="58" name="Picture 57">
          <a:extLst>
            <a:ext uri="{FF2B5EF4-FFF2-40B4-BE49-F238E27FC236}">
              <a16:creationId xmlns:a16="http://schemas.microsoft.com/office/drawing/2014/main" id="{5C8D9CCF-9A17-49D7-BA13-EFBF32EFA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73" y="150495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8</xdr:row>
      <xdr:rowOff>143072</xdr:rowOff>
    </xdr:from>
    <xdr:to>
      <xdr:col>3</xdr:col>
      <xdr:colOff>781205</xdr:colOff>
      <xdr:row>8</xdr:row>
      <xdr:rowOff>215382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BF077C0-A9DB-4DF6-AA4C-B86A2DA25F2F}"/>
            </a:ext>
          </a:extLst>
        </xdr:cNvPr>
        <xdr:cNvSpPr/>
      </xdr:nvSpPr>
      <xdr:spPr>
        <a:xfrm>
          <a:off x="2440532" y="1588967"/>
          <a:ext cx="0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10</xdr:row>
      <xdr:rowOff>46774</xdr:rowOff>
    </xdr:from>
    <xdr:to>
      <xdr:col>3</xdr:col>
      <xdr:colOff>788908</xdr:colOff>
      <xdr:row>10</xdr:row>
      <xdr:rowOff>117302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3B777181-E4D5-4954-8D11-FE18C74E3D4E}"/>
            </a:ext>
          </a:extLst>
        </xdr:cNvPr>
        <xdr:cNvSpPr/>
      </xdr:nvSpPr>
      <xdr:spPr>
        <a:xfrm>
          <a:off x="2440448" y="1858429"/>
          <a:ext cx="0" cy="6862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1349375</xdr:colOff>
      <xdr:row>14</xdr:row>
      <xdr:rowOff>22056</xdr:rowOff>
    </xdr:from>
    <xdr:to>
      <xdr:col>6</xdr:col>
      <xdr:colOff>63501</xdr:colOff>
      <xdr:row>16</xdr:row>
      <xdr:rowOff>128214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5C94DE3-C4A4-435A-BE35-B51A458F3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9688" y="3125619"/>
          <a:ext cx="1135063" cy="471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14</xdr:col>
      <xdr:colOff>66675</xdr:colOff>
      <xdr:row>22</xdr:row>
      <xdr:rowOff>66675</xdr:rowOff>
    </xdr:from>
    <xdr:to>
      <xdr:col>14</xdr:col>
      <xdr:colOff>1407795</xdr:colOff>
      <xdr:row>25</xdr:row>
      <xdr:rowOff>80589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5FBAF55-37E4-4FED-8815-1B82648E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5562600"/>
          <a:ext cx="1341120" cy="556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14</xdr:row>
      <xdr:rowOff>131548</xdr:rowOff>
    </xdr:from>
    <xdr:to>
      <xdr:col>3</xdr:col>
      <xdr:colOff>813237</xdr:colOff>
      <xdr:row>14</xdr:row>
      <xdr:rowOff>212259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59599" y="397964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734449</xdr:colOff>
      <xdr:row>10</xdr:row>
      <xdr:rowOff>255270</xdr:rowOff>
    </xdr:from>
    <xdr:to>
      <xdr:col>3</xdr:col>
      <xdr:colOff>814387</xdr:colOff>
      <xdr:row>10</xdr:row>
      <xdr:rowOff>335200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58449" y="2322195"/>
          <a:ext cx="799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10</xdr:row>
      <xdr:rowOff>287020</xdr:rowOff>
    </xdr:from>
    <xdr:to>
      <xdr:col>8</xdr:col>
      <xdr:colOff>801956</xdr:colOff>
      <xdr:row>10</xdr:row>
      <xdr:rowOff>359330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111263" y="2353945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13</xdr:row>
      <xdr:rowOff>257810</xdr:rowOff>
    </xdr:from>
    <xdr:to>
      <xdr:col>8</xdr:col>
      <xdr:colOff>801956</xdr:colOff>
      <xdr:row>13</xdr:row>
      <xdr:rowOff>346287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111263" y="3496310"/>
          <a:ext cx="72318" cy="8847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14</xdr:row>
      <xdr:rowOff>145415</xdr:rowOff>
    </xdr:from>
    <xdr:to>
      <xdr:col>8</xdr:col>
      <xdr:colOff>801956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6111263" y="3993515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9</xdr:row>
      <xdr:rowOff>173990</xdr:rowOff>
    </xdr:from>
    <xdr:to>
      <xdr:col>3</xdr:col>
      <xdr:colOff>813237</xdr:colOff>
      <xdr:row>9</xdr:row>
      <xdr:rowOff>256606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59599" y="1821815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740164</xdr:colOff>
      <xdr:row>13</xdr:row>
      <xdr:rowOff>265853</xdr:rowOff>
    </xdr:from>
    <xdr:to>
      <xdr:col>3</xdr:col>
      <xdr:colOff>808672</xdr:colOff>
      <xdr:row>13</xdr:row>
      <xdr:rowOff>345783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64164" y="3504353"/>
          <a:ext cx="6850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730591</xdr:colOff>
      <xdr:row>9</xdr:row>
      <xdr:rowOff>173143</xdr:rowOff>
    </xdr:from>
    <xdr:to>
      <xdr:col>8</xdr:col>
      <xdr:colOff>801004</xdr:colOff>
      <xdr:row>9</xdr:row>
      <xdr:rowOff>250190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6112216" y="1820968"/>
          <a:ext cx="70413" cy="770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6</xdr:row>
      <xdr:rowOff>57150</xdr:rowOff>
    </xdr:from>
    <xdr:to>
      <xdr:col>3</xdr:col>
      <xdr:colOff>813237</xdr:colOff>
      <xdr:row>6</xdr:row>
      <xdr:rowOff>130241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59599" y="114300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9</xdr:col>
      <xdr:colOff>358140</xdr:colOff>
      <xdr:row>17</xdr:row>
      <xdr:rowOff>160020</xdr:rowOff>
    </xdr:from>
    <xdr:to>
      <xdr:col>9</xdr:col>
      <xdr:colOff>1699260</xdr:colOff>
      <xdr:row>20</xdr:row>
      <xdr:rowOff>168219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68FAF18-C6F7-4F09-A028-56ED273E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4617720"/>
          <a:ext cx="1341120" cy="556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1391920</xdr:colOff>
      <xdr:row>11</xdr:row>
      <xdr:rowOff>125782</xdr:rowOff>
    </xdr:from>
    <xdr:to>
      <xdr:col>5</xdr:col>
      <xdr:colOff>40640</xdr:colOff>
      <xdr:row>14</xdr:row>
      <xdr:rowOff>28519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ECB6A-830D-4839-8EAC-10AF3995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640" y="2147622"/>
          <a:ext cx="1087120" cy="451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1377950</xdr:colOff>
      <xdr:row>12</xdr:row>
      <xdr:rowOff>158943</xdr:rowOff>
    </xdr:from>
    <xdr:to>
      <xdr:col>5</xdr:col>
      <xdr:colOff>50800</xdr:colOff>
      <xdr:row>15</xdr:row>
      <xdr:rowOff>67889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204ED-B605-4F46-9703-54C6D53C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2756093"/>
          <a:ext cx="1111250" cy="4613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1424354</xdr:colOff>
      <xdr:row>12</xdr:row>
      <xdr:rowOff>114994</xdr:rowOff>
    </xdr:from>
    <xdr:to>
      <xdr:col>5</xdr:col>
      <xdr:colOff>64477</xdr:colOff>
      <xdr:row>15</xdr:row>
      <xdr:rowOff>46884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DD08128-F78E-4863-A31A-4301843E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369" y="3204025"/>
          <a:ext cx="1148862" cy="4770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40</xdr:row>
      <xdr:rowOff>129540</xdr:rowOff>
    </xdr:from>
    <xdr:to>
      <xdr:col>3</xdr:col>
      <xdr:colOff>844335</xdr:colOff>
      <xdr:row>41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1328058</xdr:colOff>
      <xdr:row>10</xdr:row>
      <xdr:rowOff>146957</xdr:rowOff>
    </xdr:from>
    <xdr:to>
      <xdr:col>5</xdr:col>
      <xdr:colOff>60361</xdr:colOff>
      <xdr:row>13</xdr:row>
      <xdr:rowOff>77867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5BCE7-18BA-4736-91D5-47403A54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6329" y="2220686"/>
          <a:ext cx="1170703" cy="486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  <xdr:twoCellAnchor editAs="oneCell">
    <xdr:from>
      <xdr:col>9</xdr:col>
      <xdr:colOff>1066800</xdr:colOff>
      <xdr:row>15</xdr:row>
      <xdr:rowOff>76200</xdr:rowOff>
    </xdr:from>
    <xdr:to>
      <xdr:col>10</xdr:col>
      <xdr:colOff>3387</xdr:colOff>
      <xdr:row>18</xdr:row>
      <xdr:rowOff>74239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9FEFC5-A7F9-432D-A5DB-1C99BA481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200" y="3056467"/>
          <a:ext cx="1341120" cy="5568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30480</xdr:colOff>
      <xdr:row>10</xdr:row>
      <xdr:rowOff>76200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1905000"/>
          <a:ext cx="198137" cy="251482"/>
        </a:xfrm>
        <a:prstGeom prst="rect">
          <a:avLst/>
        </a:prstGeom>
      </xdr:spPr>
    </xdr:pic>
    <xdr:clientData/>
  </xdr:oneCellAnchor>
  <xdr:twoCellAnchor editAs="oneCell">
    <xdr:from>
      <xdr:col>4</xdr:col>
      <xdr:colOff>1424940</xdr:colOff>
      <xdr:row>17</xdr:row>
      <xdr:rowOff>105254</xdr:rowOff>
    </xdr:from>
    <xdr:to>
      <xdr:col>5</xdr:col>
      <xdr:colOff>30480</xdr:colOff>
      <xdr:row>21</xdr:row>
      <xdr:rowOff>69159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831A0-2377-45FE-AF63-E22AA8F4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3945734"/>
          <a:ext cx="1234440" cy="512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Normal="100" workbookViewId="0">
      <selection activeCell="H16" sqref="H16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140</v>
      </c>
    </row>
    <row r="2" spans="1:10" ht="14.4" customHeight="1" x14ac:dyDescent="0.3">
      <c r="B2" s="170">
        <v>1</v>
      </c>
      <c r="C2" s="170"/>
      <c r="E2" s="124" t="s">
        <v>133</v>
      </c>
      <c r="F2" s="5"/>
      <c r="G2" s="5"/>
    </row>
    <row r="3" spans="1:10" ht="14.4" customHeight="1" x14ac:dyDescent="0.3">
      <c r="B3" s="170"/>
      <c r="C3" s="170"/>
      <c r="E3" s="125" t="s">
        <v>126</v>
      </c>
      <c r="F3" s="5"/>
      <c r="G3" s="5"/>
    </row>
    <row r="4" spans="1:10" ht="14.4" customHeight="1" x14ac:dyDescent="0.3">
      <c r="B4" s="170"/>
      <c r="C4" s="170"/>
      <c r="D4" s="67"/>
      <c r="E4" s="67"/>
    </row>
    <row r="5" spans="1:10" x14ac:dyDescent="0.3">
      <c r="E5" s="9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57">
        <v>0.41666666666666669</v>
      </c>
      <c r="C7" s="57">
        <v>0.5</v>
      </c>
      <c r="D7" s="56">
        <v>5</v>
      </c>
      <c r="E7" s="24" t="s">
        <v>124</v>
      </c>
      <c r="H7" t="s">
        <v>97</v>
      </c>
    </row>
    <row r="8" spans="1:10" x14ac:dyDescent="0.3">
      <c r="B8" s="57">
        <f>B7+TIME(0,$D7,0)</f>
        <v>0.4201388888888889</v>
      </c>
      <c r="C8" s="57">
        <f>C7+TIME(0,$D7,0)</f>
        <v>0.50347222222222221</v>
      </c>
      <c r="D8" s="56">
        <v>5</v>
      </c>
      <c r="E8" s="24" t="s">
        <v>69</v>
      </c>
      <c r="H8" t="s">
        <v>97</v>
      </c>
      <c r="I8" t="s">
        <v>98</v>
      </c>
      <c r="J8">
        <f>SUMIF(H$7:H$12,"=p",D$7:D$12)</f>
        <v>0</v>
      </c>
    </row>
    <row r="9" spans="1:10" x14ac:dyDescent="0.3">
      <c r="B9" s="57">
        <f t="shared" ref="B9:B12" si="0">B8+TIME(0,$D8,0)</f>
        <v>0.4236111111111111</v>
      </c>
      <c r="C9" s="57">
        <f t="shared" ref="C9:C12" si="1">C8+TIME(0,$D8,0)</f>
        <v>0.50694444444444442</v>
      </c>
      <c r="D9" s="56">
        <v>20</v>
      </c>
      <c r="E9" s="24" t="s">
        <v>68</v>
      </c>
      <c r="H9" t="s">
        <v>97</v>
      </c>
      <c r="I9" s="77" t="s">
        <v>96</v>
      </c>
      <c r="J9">
        <f>SUMIF(H$7:H$12,"=t",D$7:D$12)</f>
        <v>65</v>
      </c>
    </row>
    <row r="10" spans="1:10" x14ac:dyDescent="0.3">
      <c r="B10" s="57">
        <f t="shared" si="0"/>
        <v>0.4375</v>
      </c>
      <c r="C10" s="57">
        <f t="shared" si="1"/>
        <v>0.52083333333333326</v>
      </c>
      <c r="D10" s="122">
        <v>25</v>
      </c>
      <c r="E10" s="52" t="s">
        <v>115</v>
      </c>
      <c r="H10" t="s">
        <v>96</v>
      </c>
      <c r="I10" t="s">
        <v>97</v>
      </c>
      <c r="J10">
        <f>SUMIF(H$7:H$12,"=a",D$7:D$12)</f>
        <v>45</v>
      </c>
    </row>
    <row r="11" spans="1:10" ht="43.2" x14ac:dyDescent="0.3">
      <c r="B11" s="80">
        <f t="shared" si="0"/>
        <v>0.4548611111111111</v>
      </c>
      <c r="C11" s="80">
        <f t="shared" si="1"/>
        <v>0.53819444444444442</v>
      </c>
      <c r="D11" s="162">
        <v>40</v>
      </c>
      <c r="E11" s="161" t="s">
        <v>178</v>
      </c>
      <c r="H11" t="s">
        <v>96</v>
      </c>
    </row>
    <row r="12" spans="1:10" x14ac:dyDescent="0.3">
      <c r="B12" s="80">
        <f t="shared" si="0"/>
        <v>0.4826388888888889</v>
      </c>
      <c r="C12" s="80">
        <f t="shared" si="1"/>
        <v>0.56597222222222221</v>
      </c>
      <c r="D12" s="56">
        <v>15</v>
      </c>
      <c r="E12" s="24" t="s">
        <v>81</v>
      </c>
      <c r="H12" t="s">
        <v>97</v>
      </c>
    </row>
    <row r="13" spans="1:10" hidden="1" x14ac:dyDescent="0.3">
      <c r="C13" s="66" t="s">
        <v>14</v>
      </c>
      <c r="D13" s="9">
        <f>SUM(D7:D12)</f>
        <v>110</v>
      </c>
    </row>
    <row r="15" spans="1:10" x14ac:dyDescent="0.3">
      <c r="C15" s="5"/>
      <c r="D15" s="4"/>
      <c r="E15" s="4"/>
    </row>
    <row r="16" spans="1:10" ht="25.8" x14ac:dyDescent="0.5">
      <c r="C16" s="85"/>
      <c r="D16" s="86" t="s">
        <v>123</v>
      </c>
      <c r="E16" s="4"/>
    </row>
    <row r="17" spans="1:8" ht="18" x14ac:dyDescent="0.35">
      <c r="B17" s="146"/>
    </row>
    <row r="18" spans="1:8" x14ac:dyDescent="0.3">
      <c r="B18" s="49"/>
    </row>
    <row r="21" spans="1:8" x14ac:dyDescent="0.3">
      <c r="B21" s="170">
        <v>1</v>
      </c>
      <c r="C21" s="170"/>
      <c r="E21" s="2" t="s">
        <v>83</v>
      </c>
      <c r="F21" s="5"/>
      <c r="G21" s="5"/>
    </row>
    <row r="22" spans="1:8" x14ac:dyDescent="0.3">
      <c r="B22" s="170"/>
      <c r="C22" s="170"/>
      <c r="E22" s="7" t="s">
        <v>84</v>
      </c>
      <c r="F22" s="5"/>
      <c r="G22" s="5"/>
    </row>
    <row r="23" spans="1:8" ht="14.4" customHeight="1" x14ac:dyDescent="0.3">
      <c r="B23" s="170"/>
      <c r="C23" s="170"/>
      <c r="D23" s="67"/>
      <c r="E23" s="23" t="s">
        <v>2</v>
      </c>
    </row>
    <row r="24" spans="1:8" ht="14.4" customHeight="1" x14ac:dyDescent="0.3">
      <c r="A24" t="s">
        <v>109</v>
      </c>
    </row>
    <row r="25" spans="1:8" ht="14.4" customHeight="1" x14ac:dyDescent="0.3">
      <c r="A25" t="s">
        <v>110</v>
      </c>
      <c r="E25" s="9" t="s">
        <v>3</v>
      </c>
      <c r="H25" t="s">
        <v>95</v>
      </c>
    </row>
    <row r="26" spans="1:8" x14ac:dyDescent="0.3">
      <c r="B26" s="171" t="s">
        <v>4</v>
      </c>
      <c r="C26" s="171"/>
      <c r="D26" s="51" t="s">
        <v>5</v>
      </c>
      <c r="E26" s="12" t="s">
        <v>6</v>
      </c>
    </row>
    <row r="27" spans="1:8" x14ac:dyDescent="0.3">
      <c r="B27" s="57">
        <v>0.41666666666666669</v>
      </c>
      <c r="C27" s="57">
        <v>0.5</v>
      </c>
      <c r="D27" s="1">
        <v>5</v>
      </c>
      <c r="E27" s="52" t="s">
        <v>7</v>
      </c>
      <c r="H27" t="s">
        <v>97</v>
      </c>
    </row>
    <row r="28" spans="1:8" x14ac:dyDescent="0.3">
      <c r="B28" s="57">
        <f>B27+TIME(0,$D27,0)</f>
        <v>0.4201388888888889</v>
      </c>
      <c r="C28" s="57">
        <f>C27+TIME(0,$D27,0)</f>
        <v>0.50347222222222221</v>
      </c>
      <c r="D28" s="1">
        <v>5</v>
      </c>
      <c r="E28" s="52" t="s">
        <v>69</v>
      </c>
      <c r="H28" t="s">
        <v>97</v>
      </c>
    </row>
    <row r="29" spans="1:8" x14ac:dyDescent="0.3">
      <c r="B29" s="57">
        <f t="shared" ref="B29" si="2">B28+TIME(0,D28,0)</f>
        <v>0.4236111111111111</v>
      </c>
      <c r="C29" s="57">
        <f t="shared" ref="C29:C34" si="3">C28+TIME(0,$D28,0)</f>
        <v>0.50694444444444442</v>
      </c>
      <c r="D29" s="1">
        <v>15</v>
      </c>
      <c r="E29" s="52" t="s">
        <v>68</v>
      </c>
      <c r="H29" t="s">
        <v>97</v>
      </c>
    </row>
    <row r="30" spans="1:8" x14ac:dyDescent="0.3">
      <c r="B30" s="57">
        <f t="shared" ref="B30" si="4">B29+TIME(0,D29,0)</f>
        <v>0.43402777777777779</v>
      </c>
      <c r="C30" s="57">
        <f t="shared" si="3"/>
        <v>0.51736111111111105</v>
      </c>
      <c r="D30" s="1">
        <v>5</v>
      </c>
      <c r="E30" s="52" t="s">
        <v>117</v>
      </c>
      <c r="H30" t="s">
        <v>96</v>
      </c>
    </row>
    <row r="31" spans="1:8" x14ac:dyDescent="0.3">
      <c r="B31" s="60"/>
      <c r="C31" s="60"/>
      <c r="D31" s="9"/>
      <c r="E31" s="43"/>
    </row>
    <row r="32" spans="1:8" x14ac:dyDescent="0.3">
      <c r="D32" s="9"/>
      <c r="E32" s="44" t="s">
        <v>9</v>
      </c>
    </row>
    <row r="33" spans="2:10" x14ac:dyDescent="0.3">
      <c r="B33" s="57">
        <f>B30+TIME(0,D30,0)</f>
        <v>0.4375</v>
      </c>
      <c r="C33" s="57">
        <f>C30+TIME(0,$D30,0)</f>
        <v>0.52083333333333326</v>
      </c>
      <c r="D33" s="102">
        <v>5</v>
      </c>
      <c r="E33" s="45" t="s">
        <v>114</v>
      </c>
      <c r="H33" t="s">
        <v>96</v>
      </c>
    </row>
    <row r="34" spans="2:10" x14ac:dyDescent="0.3">
      <c r="B34" s="57">
        <f t="shared" ref="B34" si="5">B33+TIME(0,D33,0)</f>
        <v>0.44097222222222221</v>
      </c>
      <c r="C34" s="57">
        <f t="shared" si="3"/>
        <v>0.52430555555555547</v>
      </c>
      <c r="D34" s="1">
        <v>20</v>
      </c>
      <c r="E34" s="45" t="s">
        <v>115</v>
      </c>
      <c r="H34" t="s">
        <v>96</v>
      </c>
    </row>
    <row r="35" spans="2:10" x14ac:dyDescent="0.3">
      <c r="B35" s="60"/>
      <c r="C35" s="60"/>
      <c r="D35" s="9"/>
      <c r="E35" s="43"/>
      <c r="I35" t="s">
        <v>98</v>
      </c>
      <c r="J35">
        <f ca="1">SUMIF(H$27:H$45,"=p",D$27:D$44)</f>
        <v>45</v>
      </c>
    </row>
    <row r="36" spans="2:10" x14ac:dyDescent="0.3">
      <c r="B36" s="60"/>
      <c r="C36" s="60"/>
      <c r="D36" s="9"/>
      <c r="E36" s="4" t="s">
        <v>11</v>
      </c>
      <c r="I36" t="s">
        <v>96</v>
      </c>
      <c r="J36">
        <f>SUMIF(H$27:H$45,"=T",D$27:D$45)</f>
        <v>30</v>
      </c>
    </row>
    <row r="37" spans="2:10" s="77" customFormat="1" ht="14.4" customHeight="1" x14ac:dyDescent="0.3">
      <c r="B37" s="80">
        <f>B34+TIME(0,D34,0)</f>
        <v>0.4548611111111111</v>
      </c>
      <c r="C37" s="80">
        <f>C34+TIME(0,$D34,0)</f>
        <v>0.53819444444444431</v>
      </c>
      <c r="D37" s="103">
        <v>5</v>
      </c>
      <c r="E37" s="104" t="s">
        <v>116</v>
      </c>
      <c r="H37" s="77" t="s">
        <v>98</v>
      </c>
      <c r="I37" s="77" t="s">
        <v>97</v>
      </c>
      <c r="J37" s="77">
        <f>SUMIF(H$27:H$44,"=A",D$27:D$44)</f>
        <v>35</v>
      </c>
    </row>
    <row r="38" spans="2:10" s="77" customFormat="1" ht="14.4" customHeight="1" x14ac:dyDescent="0.3">
      <c r="B38" s="118"/>
      <c r="C38" s="118"/>
      <c r="D38" s="119"/>
      <c r="E38" s="119"/>
    </row>
    <row r="39" spans="2:10" s="77" customFormat="1" ht="14.4" customHeight="1" x14ac:dyDescent="0.3">
      <c r="B39" s="120"/>
      <c r="C39" s="120"/>
      <c r="D39" s="93"/>
      <c r="E39" s="93" t="s">
        <v>9</v>
      </c>
    </row>
    <row r="40" spans="2:10" s="77" customFormat="1" ht="44.4" customHeight="1" x14ac:dyDescent="0.3">
      <c r="B40" s="107">
        <f>B37+TIME(0,$D37,0)</f>
        <v>0.45833333333333331</v>
      </c>
      <c r="C40" s="107">
        <f>C37+TIME(0,$D37,0)</f>
        <v>0.54166666666666652</v>
      </c>
      <c r="D40" s="101">
        <v>40</v>
      </c>
      <c r="E40" s="100" t="s">
        <v>118</v>
      </c>
      <c r="H40" s="77" t="s">
        <v>98</v>
      </c>
    </row>
    <row r="41" spans="2:10" x14ac:dyDescent="0.3">
      <c r="B41" s="60"/>
      <c r="C41" s="62"/>
      <c r="D41" s="10"/>
      <c r="E41" s="4"/>
    </row>
    <row r="42" spans="2:10" x14ac:dyDescent="0.3">
      <c r="B42" s="60"/>
      <c r="C42" s="63"/>
      <c r="D42" s="13"/>
      <c r="E42" s="105" t="s">
        <v>11</v>
      </c>
    </row>
    <row r="43" spans="2:10" x14ac:dyDescent="0.3">
      <c r="B43" s="61">
        <f>B40+TIME(0,$D40,0)</f>
        <v>0.4861111111111111</v>
      </c>
      <c r="C43" s="61">
        <f>C40+TIME(0,$D40,0)</f>
        <v>0.56944444444444431</v>
      </c>
      <c r="D43" s="56">
        <v>5</v>
      </c>
      <c r="E43" s="38" t="s">
        <v>13</v>
      </c>
      <c r="H43" t="s">
        <v>97</v>
      </c>
    </row>
    <row r="44" spans="2:10" x14ac:dyDescent="0.3">
      <c r="B44" s="61">
        <f>B43+TIME(0,$D43,0)</f>
        <v>0.48958333333333331</v>
      </c>
      <c r="C44" s="55">
        <f>C43+TIME(0,$D43,0)</f>
        <v>0.57291666666666652</v>
      </c>
      <c r="D44" s="1">
        <v>5</v>
      </c>
      <c r="E44" s="52" t="s">
        <v>81</v>
      </c>
      <c r="H44" t="s">
        <v>97</v>
      </c>
    </row>
    <row r="45" spans="2:10" hidden="1" x14ac:dyDescent="0.3">
      <c r="C45" s="66" t="s">
        <v>14</v>
      </c>
      <c r="D45" s="9">
        <f>SUM(D27:D44)</f>
        <v>110</v>
      </c>
    </row>
    <row r="47" spans="2:10" x14ac:dyDescent="0.3">
      <c r="C47" s="5"/>
      <c r="D47" s="172" t="s">
        <v>85</v>
      </c>
      <c r="E47" s="172"/>
    </row>
    <row r="48" spans="2:10" x14ac:dyDescent="0.3">
      <c r="C48" s="5"/>
      <c r="D48" s="4"/>
      <c r="E48" s="4"/>
    </row>
    <row r="49" spans="1:19" ht="15" customHeight="1" x14ac:dyDescent="0.5">
      <c r="C49" s="85"/>
      <c r="D49" s="86" t="s">
        <v>119</v>
      </c>
      <c r="E49" s="4"/>
    </row>
    <row r="51" spans="1:19" s="84" customFormat="1" x14ac:dyDescent="0.3">
      <c r="B51" s="13"/>
      <c r="C51" s="13"/>
      <c r="I51"/>
      <c r="J51"/>
      <c r="K51" s="97" t="s">
        <v>82</v>
      </c>
      <c r="L51"/>
      <c r="M51"/>
      <c r="N51"/>
      <c r="O51"/>
      <c r="P51"/>
      <c r="Q51"/>
      <c r="R51"/>
      <c r="S51"/>
    </row>
    <row r="52" spans="1:19" x14ac:dyDescent="0.3">
      <c r="A52" s="83" t="s">
        <v>52</v>
      </c>
      <c r="K52" s="96">
        <v>0.41666666666666669</v>
      </c>
      <c r="L52" s="95">
        <v>10</v>
      </c>
    </row>
    <row r="53" spans="1:19" x14ac:dyDescent="0.3">
      <c r="A53" t="s">
        <v>53</v>
      </c>
      <c r="K53" s="65">
        <f>K52+TIME(0,L52,0)</f>
        <v>0.4236111111111111</v>
      </c>
    </row>
    <row r="54" spans="1:19" x14ac:dyDescent="0.3">
      <c r="A54" t="s">
        <v>54</v>
      </c>
    </row>
    <row r="55" spans="1:19" s="84" customFormat="1" x14ac:dyDescent="0.3">
      <c r="B55" s="13"/>
      <c r="C55" s="13"/>
    </row>
    <row r="56" spans="1:19" x14ac:dyDescent="0.3">
      <c r="A56" t="s">
        <v>113</v>
      </c>
    </row>
    <row r="57" spans="1:19" x14ac:dyDescent="0.3">
      <c r="B57" s="170">
        <v>1</v>
      </c>
      <c r="C57" s="170"/>
      <c r="E57" s="2" t="s">
        <v>83</v>
      </c>
      <c r="F57" s="5"/>
      <c r="G57" s="5"/>
    </row>
    <row r="58" spans="1:19" x14ac:dyDescent="0.3">
      <c r="B58" s="170"/>
      <c r="C58" s="170"/>
      <c r="E58" s="7" t="s">
        <v>84</v>
      </c>
      <c r="F58" s="5"/>
      <c r="G58" s="5"/>
    </row>
    <row r="59" spans="1:19" ht="14.4" customHeight="1" x14ac:dyDescent="0.3">
      <c r="B59" s="170"/>
      <c r="C59" s="170"/>
      <c r="D59" s="67"/>
      <c r="E59" s="23" t="s">
        <v>2</v>
      </c>
    </row>
    <row r="60" spans="1:19" ht="14.4" customHeight="1" x14ac:dyDescent="0.3">
      <c r="A60" t="s">
        <v>109</v>
      </c>
    </row>
    <row r="61" spans="1:19" ht="14.4" customHeight="1" x14ac:dyDescent="0.3">
      <c r="A61" t="s">
        <v>110</v>
      </c>
      <c r="E61" s="9" t="s">
        <v>3</v>
      </c>
      <c r="H61" t="s">
        <v>95</v>
      </c>
    </row>
    <row r="62" spans="1:19" x14ac:dyDescent="0.3">
      <c r="B62" s="171" t="s">
        <v>4</v>
      </c>
      <c r="C62" s="171"/>
      <c r="D62" s="51" t="s">
        <v>5</v>
      </c>
      <c r="E62" s="12" t="s">
        <v>6</v>
      </c>
    </row>
    <row r="63" spans="1:19" x14ac:dyDescent="0.3">
      <c r="B63" s="57">
        <v>0.41666666666666669</v>
      </c>
      <c r="C63" s="57">
        <v>0.5</v>
      </c>
      <c r="D63" s="1">
        <v>10</v>
      </c>
      <c r="E63" s="52" t="s">
        <v>7</v>
      </c>
      <c r="H63" t="s">
        <v>96</v>
      </c>
    </row>
    <row r="64" spans="1:19" x14ac:dyDescent="0.3">
      <c r="B64" s="57">
        <f>B63+TIME(0,$D63,0)</f>
        <v>0.4236111111111111</v>
      </c>
      <c r="C64" s="57">
        <f>C63+TIME(0,$D63,0)</f>
        <v>0.50694444444444442</v>
      </c>
      <c r="D64" s="1">
        <v>10</v>
      </c>
      <c r="E64" s="52" t="s">
        <v>69</v>
      </c>
      <c r="H64" t="s">
        <v>97</v>
      </c>
    </row>
    <row r="65" spans="2:12" x14ac:dyDescent="0.3">
      <c r="B65" s="57">
        <f t="shared" ref="B65:B66" si="6">B64+TIME(0,D64,0)</f>
        <v>0.43055555555555552</v>
      </c>
      <c r="C65" s="57">
        <f t="shared" ref="C65:C66" si="7">C64+TIME(0,$D64,0)</f>
        <v>0.51388888888888884</v>
      </c>
      <c r="D65" s="1">
        <v>15</v>
      </c>
      <c r="E65" s="52" t="s">
        <v>68</v>
      </c>
      <c r="H65" t="s">
        <v>97</v>
      </c>
    </row>
    <row r="66" spans="2:12" x14ac:dyDescent="0.3">
      <c r="B66" s="57">
        <f t="shared" si="6"/>
        <v>0.44097222222222221</v>
      </c>
      <c r="C66" s="57">
        <f t="shared" si="7"/>
        <v>0.52430555555555547</v>
      </c>
      <c r="D66" s="41">
        <v>5</v>
      </c>
      <c r="E66" s="40" t="s">
        <v>89</v>
      </c>
      <c r="H66" t="s">
        <v>96</v>
      </c>
      <c r="L66" s="58"/>
    </row>
    <row r="67" spans="2:12" x14ac:dyDescent="0.3">
      <c r="B67" s="60"/>
      <c r="C67" s="60"/>
      <c r="D67" s="9"/>
      <c r="E67" s="43"/>
      <c r="I67" t="s">
        <v>98</v>
      </c>
      <c r="J67">
        <f>SUMIF(H$63:H$75,"=p",D$63:D$75)</f>
        <v>50</v>
      </c>
    </row>
    <row r="68" spans="2:12" x14ac:dyDescent="0.3">
      <c r="B68" s="60"/>
      <c r="C68" s="60"/>
      <c r="D68" s="9"/>
      <c r="E68" s="44" t="s">
        <v>9</v>
      </c>
      <c r="I68" t="s">
        <v>96</v>
      </c>
      <c r="J68">
        <f>SUMIF(H$63:H$75,"=T",D$63:D$75)</f>
        <v>15</v>
      </c>
    </row>
    <row r="69" spans="2:12" x14ac:dyDescent="0.3">
      <c r="B69" s="61">
        <f>B66+TIME(0,$D66,0)</f>
        <v>0.44444444444444442</v>
      </c>
      <c r="C69" s="61">
        <f>C66+TIME(0,$D66,0)</f>
        <v>0.52777777777777768</v>
      </c>
      <c r="D69" s="42">
        <v>30</v>
      </c>
      <c r="E69" s="45" t="s">
        <v>90</v>
      </c>
      <c r="H69" t="s">
        <v>98</v>
      </c>
      <c r="I69" t="s">
        <v>97</v>
      </c>
      <c r="J69">
        <f>SUMIF(H$63:H$75,"=A",D$63:D$75)</f>
        <v>45</v>
      </c>
    </row>
    <row r="70" spans="2:12" x14ac:dyDescent="0.3">
      <c r="B70" s="61">
        <f>B69+TIME(0,$D69,0)</f>
        <v>0.46527777777777773</v>
      </c>
      <c r="C70" s="61">
        <f>C69+TIME(0,$D69,0)</f>
        <v>0.54861111111111105</v>
      </c>
      <c r="D70" s="1">
        <v>20</v>
      </c>
      <c r="E70" s="45" t="s">
        <v>55</v>
      </c>
      <c r="H70" t="s">
        <v>98</v>
      </c>
    </row>
    <row r="71" spans="2:12" x14ac:dyDescent="0.3">
      <c r="B71" s="60"/>
      <c r="C71" s="62"/>
      <c r="D71" s="10"/>
      <c r="E71" s="4"/>
    </row>
    <row r="72" spans="2:12" x14ac:dyDescent="0.3">
      <c r="B72" s="60"/>
      <c r="C72" s="63"/>
      <c r="D72" s="13"/>
      <c r="E72" s="4" t="s">
        <v>11</v>
      </c>
    </row>
    <row r="73" spans="2:12" x14ac:dyDescent="0.3">
      <c r="B73" s="61">
        <f>B70+TIME(0,$D70,0)</f>
        <v>0.47916666666666663</v>
      </c>
      <c r="C73" s="61">
        <f>C70+TIME(0,$D70,0)</f>
        <v>0.56249999999999989</v>
      </c>
      <c r="D73" s="56">
        <v>10</v>
      </c>
      <c r="E73" s="37" t="s">
        <v>12</v>
      </c>
      <c r="H73" t="s">
        <v>97</v>
      </c>
    </row>
    <row r="74" spans="2:12" x14ac:dyDescent="0.3">
      <c r="B74" s="61">
        <f>B73+TIME(0,$D73,0)</f>
        <v>0.48611111111111105</v>
      </c>
      <c r="C74" s="61">
        <f>C73+TIME(0,$D73,0)</f>
        <v>0.56944444444444431</v>
      </c>
      <c r="D74" s="1">
        <v>5</v>
      </c>
      <c r="E74" s="38" t="s">
        <v>13</v>
      </c>
      <c r="H74" t="s">
        <v>97</v>
      </c>
    </row>
    <row r="75" spans="2:12" x14ac:dyDescent="0.3">
      <c r="B75" s="61">
        <f>B74+TIME(0,$D74,0)</f>
        <v>0.48958333333333326</v>
      </c>
      <c r="C75" s="61">
        <f>C74+TIME(0,$D74,0)</f>
        <v>0.57291666666666652</v>
      </c>
      <c r="D75" s="1">
        <v>5</v>
      </c>
      <c r="E75" s="52" t="s">
        <v>81</v>
      </c>
      <c r="H75" t="s">
        <v>97</v>
      </c>
    </row>
    <row r="76" spans="2:12" hidden="1" x14ac:dyDescent="0.3">
      <c r="C76" s="66" t="s">
        <v>14</v>
      </c>
      <c r="D76" s="9">
        <f>SUM(D63:D75)</f>
        <v>110</v>
      </c>
    </row>
    <row r="78" spans="2:12" x14ac:dyDescent="0.3">
      <c r="C78" s="5"/>
      <c r="D78" s="172" t="s">
        <v>85</v>
      </c>
      <c r="E78" s="172"/>
    </row>
    <row r="79" spans="2:12" x14ac:dyDescent="0.3">
      <c r="C79" s="5"/>
      <c r="D79" s="4"/>
      <c r="E79" s="4"/>
    </row>
    <row r="80" spans="2:12" ht="15" customHeight="1" x14ac:dyDescent="0.5">
      <c r="C80" s="85"/>
      <c r="D80" s="86" t="s">
        <v>63</v>
      </c>
      <c r="E80" s="4"/>
    </row>
    <row r="81" spans="1:6" s="84" customFormat="1" x14ac:dyDescent="0.3">
      <c r="B81" s="13"/>
      <c r="C81" s="13"/>
    </row>
    <row r="82" spans="1:6" x14ac:dyDescent="0.3">
      <c r="A82" t="s">
        <v>70</v>
      </c>
    </row>
    <row r="84" spans="1:6" ht="14.4" customHeight="1" x14ac:dyDescent="0.3"/>
    <row r="85" spans="1:6" ht="14.4" customHeight="1" x14ac:dyDescent="0.3">
      <c r="B85" s="170">
        <v>1</v>
      </c>
      <c r="C85" s="170"/>
      <c r="E85" s="2" t="s">
        <v>0</v>
      </c>
      <c r="F85" s="5"/>
    </row>
    <row r="86" spans="1:6" ht="14.4" customHeight="1" x14ac:dyDescent="0.3">
      <c r="B86" s="170"/>
      <c r="C86" s="170"/>
      <c r="E86" s="7" t="s">
        <v>1</v>
      </c>
      <c r="F86" s="5"/>
    </row>
    <row r="87" spans="1:6" x14ac:dyDescent="0.3">
      <c r="B87" s="170"/>
      <c r="C87" s="170"/>
      <c r="D87" s="67"/>
      <c r="E87" s="23" t="s">
        <v>2</v>
      </c>
    </row>
    <row r="89" spans="1:6" x14ac:dyDescent="0.3">
      <c r="E89" s="9" t="s">
        <v>3</v>
      </c>
    </row>
    <row r="90" spans="1:6" x14ac:dyDescent="0.3">
      <c r="B90" s="171" t="s">
        <v>4</v>
      </c>
      <c r="C90" s="171"/>
      <c r="D90" s="51" t="s">
        <v>5</v>
      </c>
      <c r="E90" s="12" t="s">
        <v>6</v>
      </c>
    </row>
    <row r="91" spans="1:6" x14ac:dyDescent="0.3">
      <c r="B91" s="57">
        <v>0.41666666666666669</v>
      </c>
      <c r="C91" s="57">
        <v>0.5</v>
      </c>
      <c r="D91" s="1">
        <v>10</v>
      </c>
      <c r="E91" s="52" t="s">
        <v>7</v>
      </c>
    </row>
    <row r="92" spans="1:6" x14ac:dyDescent="0.3">
      <c r="B92" s="57">
        <v>0.43055555555555558</v>
      </c>
      <c r="C92" s="57">
        <v>0.52083333333333337</v>
      </c>
      <c r="D92" s="1">
        <v>20</v>
      </c>
      <c r="E92" s="52" t="s">
        <v>74</v>
      </c>
    </row>
    <row r="93" spans="1:6" x14ac:dyDescent="0.3">
      <c r="B93" s="57">
        <v>0.4375</v>
      </c>
      <c r="C93" s="57">
        <v>0.52777777777777779</v>
      </c>
      <c r="D93" s="1">
        <v>10</v>
      </c>
      <c r="E93" s="52" t="s">
        <v>75</v>
      </c>
    </row>
    <row r="94" spans="1:6" x14ac:dyDescent="0.3">
      <c r="B94" s="57">
        <v>0.4513888888888889</v>
      </c>
      <c r="C94" s="59">
        <v>4.1666666666666664E-2</v>
      </c>
      <c r="D94" s="41">
        <v>5</v>
      </c>
      <c r="E94" s="40" t="s">
        <v>8</v>
      </c>
    </row>
    <row r="95" spans="1:6" x14ac:dyDescent="0.3">
      <c r="B95" s="60"/>
      <c r="C95" s="60"/>
      <c r="D95" s="9"/>
      <c r="E95" s="43"/>
    </row>
    <row r="96" spans="1:6" x14ac:dyDescent="0.3">
      <c r="B96" s="60"/>
      <c r="C96" s="60"/>
      <c r="D96" s="9"/>
      <c r="E96" s="44" t="s">
        <v>9</v>
      </c>
    </row>
    <row r="97" spans="2:5" x14ac:dyDescent="0.3">
      <c r="B97" s="61">
        <v>0.4548611111111111</v>
      </c>
      <c r="C97" s="61">
        <v>4.5138888888888888E-2</v>
      </c>
      <c r="D97" s="42">
        <v>30</v>
      </c>
      <c r="E97" s="45" t="s">
        <v>10</v>
      </c>
    </row>
    <row r="98" spans="2:5" x14ac:dyDescent="0.3">
      <c r="B98" s="61">
        <v>0.47569444444444442</v>
      </c>
      <c r="C98" s="57">
        <v>6.5972222222222224E-2</v>
      </c>
      <c r="D98" s="1">
        <v>20</v>
      </c>
      <c r="E98" s="45" t="s">
        <v>55</v>
      </c>
    </row>
    <row r="99" spans="2:5" x14ac:dyDescent="0.3">
      <c r="B99" s="60"/>
      <c r="C99" s="62"/>
      <c r="D99" s="10"/>
      <c r="E99" s="4"/>
    </row>
    <row r="100" spans="2:5" x14ac:dyDescent="0.3">
      <c r="B100" s="60"/>
      <c r="C100" s="63"/>
      <c r="D100" s="13"/>
      <c r="E100" s="4" t="s">
        <v>11</v>
      </c>
    </row>
    <row r="101" spans="2:5" x14ac:dyDescent="0.3">
      <c r="B101" s="61">
        <v>0.48958333333333331</v>
      </c>
      <c r="C101" s="57">
        <v>7.9861111111111105E-2</v>
      </c>
      <c r="D101" s="56">
        <v>10</v>
      </c>
      <c r="E101" s="37" t="s">
        <v>12</v>
      </c>
    </row>
    <row r="102" spans="2:5" x14ac:dyDescent="0.3">
      <c r="B102" s="61">
        <v>0.49652777777777773</v>
      </c>
      <c r="C102" s="57">
        <v>8.6805555555555566E-2</v>
      </c>
      <c r="D102" s="1">
        <v>5</v>
      </c>
      <c r="E102" s="38" t="s">
        <v>13</v>
      </c>
    </row>
    <row r="103" spans="2:5" x14ac:dyDescent="0.3">
      <c r="C103" s="66" t="s">
        <v>14</v>
      </c>
      <c r="D103" s="9">
        <f>SUM(D91:D102)</f>
        <v>110</v>
      </c>
    </row>
    <row r="105" spans="2:5" x14ac:dyDescent="0.3">
      <c r="C105" s="5"/>
      <c r="D105" s="172" t="s">
        <v>24</v>
      </c>
      <c r="E105" s="172"/>
    </row>
    <row r="106" spans="2:5" x14ac:dyDescent="0.3">
      <c r="C106" s="5"/>
      <c r="D106" s="4"/>
      <c r="E106" s="4"/>
    </row>
    <row r="107" spans="2:5" ht="25.8" x14ac:dyDescent="0.5">
      <c r="C107" s="85"/>
      <c r="D107" s="86" t="s">
        <v>63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I22" sqref="I22"/>
    </sheetView>
  </sheetViews>
  <sheetFormatPr defaultRowHeight="14.4" x14ac:dyDescent="0.3"/>
  <cols>
    <col min="2" max="3" width="6.5546875" style="9" customWidth="1"/>
    <col min="4" max="4" width="14.33203125" bestFit="1" customWidth="1"/>
    <col min="5" max="6" width="27.33203125" customWidth="1"/>
    <col min="7" max="8" width="6.5546875" style="9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140</v>
      </c>
      <c r="G1"/>
      <c r="H1"/>
    </row>
    <row r="2" spans="1:10" x14ac:dyDescent="0.3">
      <c r="A2" s="68"/>
      <c r="B2" s="170">
        <v>2</v>
      </c>
      <c r="C2" s="170"/>
      <c r="E2" s="124" t="s">
        <v>133</v>
      </c>
      <c r="G2"/>
      <c r="H2"/>
    </row>
    <row r="3" spans="1:10" x14ac:dyDescent="0.3">
      <c r="A3" s="68"/>
      <c r="B3" s="170"/>
      <c r="C3" s="170"/>
      <c r="E3" s="125" t="s">
        <v>126</v>
      </c>
      <c r="G3"/>
      <c r="H3"/>
    </row>
    <row r="4" spans="1:10" x14ac:dyDescent="0.3">
      <c r="A4" s="69"/>
      <c r="B4" s="170"/>
      <c r="C4" s="170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71" t="s">
        <v>6</v>
      </c>
      <c r="F6" s="171"/>
      <c r="G6"/>
      <c r="H6"/>
    </row>
    <row r="7" spans="1:10" x14ac:dyDescent="0.3">
      <c r="B7" s="57">
        <v>0.41666666666666669</v>
      </c>
      <c r="C7" s="57">
        <v>0.5</v>
      </c>
      <c r="D7" s="56">
        <v>10</v>
      </c>
      <c r="E7" s="174" t="s">
        <v>156</v>
      </c>
      <c r="F7" s="174"/>
      <c r="G7"/>
      <c r="H7" t="s">
        <v>97</v>
      </c>
      <c r="I7" t="s">
        <v>98</v>
      </c>
      <c r="J7">
        <f>SUMIF(H$7:H$14,"=p",D$7:D$14)</f>
        <v>45</v>
      </c>
    </row>
    <row r="8" spans="1:10" x14ac:dyDescent="0.3">
      <c r="A8" s="77"/>
      <c r="B8" s="99">
        <f>B7+TIME(0,D7,0)</f>
        <v>0.4236111111111111</v>
      </c>
      <c r="C8" s="99">
        <f>C7+TIME(0,D7,0)</f>
        <v>0.50694444444444442</v>
      </c>
      <c r="D8" s="106">
        <v>15</v>
      </c>
      <c r="E8" s="174" t="s">
        <v>145</v>
      </c>
      <c r="F8" s="174"/>
      <c r="G8"/>
      <c r="H8" t="s">
        <v>97</v>
      </c>
      <c r="I8" t="s">
        <v>96</v>
      </c>
      <c r="J8">
        <f>SUMIF(H$7:H$14,"=t",D$7:D$14)</f>
        <v>15</v>
      </c>
    </row>
    <row r="9" spans="1:10" ht="19.8" customHeight="1" x14ac:dyDescent="0.3">
      <c r="A9" s="77"/>
      <c r="B9" s="99">
        <f t="shared" ref="B9:B14" si="0">B8+TIME(0,D8,0)</f>
        <v>0.43402777777777779</v>
      </c>
      <c r="C9" s="99">
        <f t="shared" ref="C9:C14" si="1">C8+TIME(0,D8,0)</f>
        <v>0.51736111111111105</v>
      </c>
      <c r="D9" s="106">
        <v>15</v>
      </c>
      <c r="E9" s="175" t="s">
        <v>130</v>
      </c>
      <c r="F9" s="178"/>
      <c r="G9"/>
      <c r="H9" t="s">
        <v>98</v>
      </c>
      <c r="I9" s="77" t="s">
        <v>97</v>
      </c>
      <c r="J9">
        <f>SUMIF(H$7:H$14,"=a",D$7:D$14)</f>
        <v>50</v>
      </c>
    </row>
    <row r="10" spans="1:10" x14ac:dyDescent="0.3">
      <c r="A10" s="77"/>
      <c r="B10" s="99">
        <f t="shared" ref="B10:B12" si="2">B9+TIME(0,D9,0)</f>
        <v>0.44444444444444448</v>
      </c>
      <c r="C10" s="99">
        <f t="shared" ref="C10:C12" si="3">C9+TIME(0,D9,0)</f>
        <v>0.52777777777777768</v>
      </c>
      <c r="D10" s="35">
        <v>15</v>
      </c>
      <c r="E10" s="174" t="s">
        <v>164</v>
      </c>
      <c r="F10" s="174"/>
      <c r="G10"/>
      <c r="H10" t="s">
        <v>96</v>
      </c>
      <c r="I10" s="77"/>
    </row>
    <row r="11" spans="1:10" s="77" customFormat="1" ht="34.799999999999997" customHeight="1" x14ac:dyDescent="0.3">
      <c r="B11" s="99">
        <f t="shared" si="2"/>
        <v>0.45486111111111116</v>
      </c>
      <c r="C11" s="99">
        <f t="shared" si="3"/>
        <v>0.53819444444444431</v>
      </c>
      <c r="D11" s="123">
        <v>30</v>
      </c>
      <c r="E11" s="175" t="s">
        <v>180</v>
      </c>
      <c r="F11" s="176"/>
      <c r="H11" s="77" t="s">
        <v>98</v>
      </c>
    </row>
    <row r="12" spans="1:10" x14ac:dyDescent="0.3">
      <c r="B12" s="99">
        <f t="shared" si="2"/>
        <v>0.47569444444444448</v>
      </c>
      <c r="C12" s="99">
        <f t="shared" si="3"/>
        <v>0.55902777777777768</v>
      </c>
      <c r="D12" s="138">
        <v>10</v>
      </c>
      <c r="E12" s="177" t="s">
        <v>144</v>
      </c>
      <c r="F12" s="177"/>
      <c r="G12"/>
      <c r="H12" s="77" t="s">
        <v>97</v>
      </c>
      <c r="I12" s="77"/>
      <c r="J12" s="77"/>
    </row>
    <row r="13" spans="1:10" x14ac:dyDescent="0.3">
      <c r="B13" s="99">
        <f t="shared" si="0"/>
        <v>0.4826388888888889</v>
      </c>
      <c r="C13" s="99">
        <f t="shared" si="1"/>
        <v>0.5659722222222221</v>
      </c>
      <c r="D13" s="56">
        <v>10</v>
      </c>
      <c r="E13" s="177" t="s">
        <v>131</v>
      </c>
      <c r="F13" s="177"/>
      <c r="G13"/>
      <c r="H13" s="77" t="s">
        <v>97</v>
      </c>
      <c r="I13" s="77"/>
      <c r="J13" s="77"/>
    </row>
    <row r="14" spans="1:10" x14ac:dyDescent="0.3">
      <c r="B14" s="99">
        <f t="shared" si="0"/>
        <v>0.48958333333333331</v>
      </c>
      <c r="C14" s="99">
        <f t="shared" si="1"/>
        <v>0.57291666666666652</v>
      </c>
      <c r="D14" s="71">
        <v>5</v>
      </c>
      <c r="E14" s="174" t="s">
        <v>92</v>
      </c>
      <c r="F14" s="174"/>
      <c r="G14"/>
      <c r="H14" s="77" t="s">
        <v>97</v>
      </c>
      <c r="I14" s="77"/>
      <c r="J14" s="77"/>
    </row>
    <row r="15" spans="1:10" ht="16.8" hidden="1" customHeight="1" x14ac:dyDescent="0.3">
      <c r="A15" s="9"/>
      <c r="B15" s="66"/>
      <c r="C15" s="66" t="s">
        <v>14</v>
      </c>
      <c r="D15" s="9">
        <f>SUM($D7:$D14)</f>
        <v>110</v>
      </c>
      <c r="G15"/>
      <c r="H15" s="77"/>
      <c r="I15" s="77"/>
      <c r="J15" s="77"/>
    </row>
    <row r="16" spans="1:10" x14ac:dyDescent="0.3">
      <c r="A16" s="9"/>
      <c r="B16" s="66"/>
      <c r="C16" s="66"/>
      <c r="D16" s="9"/>
      <c r="G16"/>
      <c r="H16"/>
    </row>
    <row r="17" spans="1:8" x14ac:dyDescent="0.3">
      <c r="G17"/>
      <c r="H17"/>
    </row>
    <row r="18" spans="1:8" x14ac:dyDescent="0.3">
      <c r="D18" s="86" t="s">
        <v>123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68"/>
      <c r="B30" s="170">
        <v>2</v>
      </c>
      <c r="C30" s="170"/>
      <c r="D30" s="2" t="s">
        <v>83</v>
      </c>
      <c r="E30" s="2"/>
      <c r="F30" s="5"/>
      <c r="G30" s="5"/>
      <c r="H30"/>
    </row>
    <row r="31" spans="1:8" x14ac:dyDescent="0.3">
      <c r="A31" s="68"/>
      <c r="B31" s="170"/>
      <c r="C31" s="170"/>
      <c r="D31" s="7" t="s">
        <v>84</v>
      </c>
      <c r="E31" s="7"/>
      <c r="F31" s="5"/>
      <c r="G31" s="5"/>
      <c r="H31"/>
    </row>
    <row r="32" spans="1:8" x14ac:dyDescent="0.3">
      <c r="A32" s="69"/>
      <c r="B32" s="170"/>
      <c r="C32" s="170"/>
      <c r="D32" s="23" t="s">
        <v>2</v>
      </c>
      <c r="E32" s="23"/>
      <c r="G32"/>
      <c r="H32"/>
    </row>
    <row r="33" spans="1:19" ht="14.4" customHeight="1" x14ac:dyDescent="0.3">
      <c r="A33" t="s">
        <v>109</v>
      </c>
    </row>
    <row r="34" spans="1:19" ht="14.4" customHeight="1" x14ac:dyDescent="0.3">
      <c r="A34" t="s">
        <v>111</v>
      </c>
      <c r="E34" s="9" t="s">
        <v>3</v>
      </c>
      <c r="G34"/>
      <c r="H34"/>
      <c r="Q34" t="s">
        <v>95</v>
      </c>
    </row>
    <row r="35" spans="1:19" ht="14.4" customHeight="1" x14ac:dyDescent="0.3">
      <c r="B35" s="171" t="s">
        <v>4</v>
      </c>
      <c r="C35" s="171"/>
      <c r="D35" s="51" t="s">
        <v>5</v>
      </c>
      <c r="E35" s="121" t="s">
        <v>6</v>
      </c>
      <c r="F35" s="76"/>
      <c r="G35" s="173"/>
      <c r="H35" s="173"/>
      <c r="I35" s="76"/>
      <c r="J35" s="76"/>
      <c r="L35" s="173"/>
      <c r="M35" s="173"/>
      <c r="N35" s="76"/>
      <c r="O35" s="76"/>
    </row>
    <row r="36" spans="1:19" x14ac:dyDescent="0.3">
      <c r="B36" s="57">
        <v>0.41666666666666669</v>
      </c>
      <c r="C36" s="57">
        <v>0.5</v>
      </c>
      <c r="D36" s="56">
        <v>15</v>
      </c>
      <c r="E36" s="111" t="s">
        <v>78</v>
      </c>
      <c r="G36"/>
      <c r="H36"/>
      <c r="Q36" t="s">
        <v>97</v>
      </c>
    </row>
    <row r="37" spans="1:19" x14ac:dyDescent="0.3">
      <c r="B37" s="64">
        <f>B36+TIME(0,$D36,0)</f>
        <v>0.42708333333333337</v>
      </c>
      <c r="C37" s="64">
        <f>C36+TIME(0,$D36,0)</f>
        <v>0.51041666666666663</v>
      </c>
      <c r="D37" s="56">
        <v>5</v>
      </c>
      <c r="E37" s="112" t="s">
        <v>89</v>
      </c>
      <c r="G37"/>
      <c r="H37"/>
      <c r="Q37" t="s">
        <v>97</v>
      </c>
    </row>
    <row r="38" spans="1:19" x14ac:dyDescent="0.3">
      <c r="B38" s="65"/>
      <c r="C38" s="65"/>
      <c r="D38" s="65"/>
      <c r="E38" s="60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9" x14ac:dyDescent="0.3">
      <c r="B39" s="84"/>
      <c r="C39" s="84"/>
      <c r="E39" s="44" t="s">
        <v>9</v>
      </c>
      <c r="G39"/>
      <c r="H39"/>
    </row>
    <row r="40" spans="1:19" s="77" customFormat="1" ht="30" customHeight="1" x14ac:dyDescent="0.3">
      <c r="B40" s="99">
        <f>B37+TIME(0,$D37,0)</f>
        <v>0.43055555555555558</v>
      </c>
      <c r="C40" s="99">
        <f>C37+TIME(0,$D37,0)</f>
        <v>0.51388888888888884</v>
      </c>
      <c r="D40" s="106">
        <v>30</v>
      </c>
      <c r="E40" s="113" t="s">
        <v>90</v>
      </c>
      <c r="Q40" s="77" t="s">
        <v>98</v>
      </c>
    </row>
    <row r="41" spans="1:19" s="77" customFormat="1" ht="30" customHeight="1" x14ac:dyDescent="0.3">
      <c r="B41" s="99">
        <f>B40+TIME(0,$D40,0)</f>
        <v>0.4513888888888889</v>
      </c>
      <c r="C41" s="99">
        <f>C40+TIME(0,$D40,0)</f>
        <v>0.53472222222222221</v>
      </c>
      <c r="D41" s="106">
        <v>20</v>
      </c>
      <c r="E41" s="114" t="s">
        <v>120</v>
      </c>
      <c r="Q41" s="77" t="s">
        <v>98</v>
      </c>
    </row>
    <row r="42" spans="1:19" x14ac:dyDescent="0.3">
      <c r="B42" s="115"/>
      <c r="C42" s="115"/>
      <c r="D42" s="102"/>
      <c r="E42" s="110" t="s">
        <v>21</v>
      </c>
      <c r="F42" s="9"/>
      <c r="H42" s="60"/>
      <c r="I42" s="9"/>
      <c r="J42" s="9"/>
      <c r="L42" s="60"/>
      <c r="M42" s="60"/>
      <c r="N42" s="9"/>
      <c r="O42" s="109"/>
      <c r="R42" t="s">
        <v>98</v>
      </c>
      <c r="S42">
        <f>SUMIF(Q$36:Q$48,"=p",D$36:D$48)</f>
        <v>70</v>
      </c>
    </row>
    <row r="43" spans="1:19" x14ac:dyDescent="0.3">
      <c r="B43" s="116">
        <f>B41+TIME(0,$D41,0)</f>
        <v>0.46527777777777779</v>
      </c>
      <c r="C43" s="116">
        <f>C41+TIME(0,$D41,0)</f>
        <v>0.54861111111111105</v>
      </c>
      <c r="D43" s="117">
        <v>20</v>
      </c>
      <c r="E43" s="110" t="s">
        <v>22</v>
      </c>
      <c r="F43" s="9"/>
      <c r="G43" s="60"/>
      <c r="H43" s="60"/>
      <c r="I43" s="9"/>
      <c r="J43" s="9"/>
      <c r="L43" s="60"/>
      <c r="M43" s="60"/>
      <c r="N43" s="9"/>
      <c r="O43" s="9"/>
      <c r="Q43" t="s">
        <v>98</v>
      </c>
      <c r="R43" t="s">
        <v>96</v>
      </c>
      <c r="S43">
        <f>SUMIF(Q$36:Q$48,"=T",D$36:D$48)</f>
        <v>0</v>
      </c>
    </row>
    <row r="44" spans="1:19" x14ac:dyDescent="0.3">
      <c r="B44" s="64"/>
      <c r="C44" s="64"/>
      <c r="D44" s="50"/>
      <c r="E44" s="45" t="s">
        <v>121</v>
      </c>
      <c r="F44" s="9"/>
      <c r="G44" s="60"/>
      <c r="H44" s="60"/>
      <c r="I44" s="9"/>
      <c r="J44" s="9"/>
      <c r="L44" s="60"/>
      <c r="M44" s="60"/>
      <c r="N44" s="9"/>
      <c r="O44" s="9"/>
      <c r="R44" t="s">
        <v>97</v>
      </c>
      <c r="S44">
        <f>SUMIF(Q$36:Q$48,"=A",D$36:D$48)</f>
        <v>40</v>
      </c>
    </row>
    <row r="45" spans="1:19" x14ac:dyDescent="0.3">
      <c r="B45" s="62"/>
      <c r="C45" s="62"/>
      <c r="D45" s="10"/>
      <c r="E45" s="4"/>
      <c r="F45" s="9"/>
      <c r="I45" s="9"/>
      <c r="J45" s="9"/>
    </row>
    <row r="46" spans="1:19" ht="14.4" customHeight="1" x14ac:dyDescent="0.3">
      <c r="B46" s="63"/>
      <c r="C46" s="63"/>
      <c r="D46" s="9"/>
      <c r="E46" s="4" t="s">
        <v>11</v>
      </c>
      <c r="G46"/>
      <c r="H46"/>
      <c r="J46" s="9"/>
    </row>
    <row r="47" spans="1:19" ht="14.4" customHeight="1" x14ac:dyDescent="0.3">
      <c r="B47" s="64">
        <f>B43+TIME(0,D43,0)</f>
        <v>0.47916666666666669</v>
      </c>
      <c r="C47" s="64">
        <f>C43+TIME(0,D43,0)</f>
        <v>0.56249999999999989</v>
      </c>
      <c r="D47" s="72">
        <v>15</v>
      </c>
      <c r="E47" s="111" t="s">
        <v>56</v>
      </c>
      <c r="G47"/>
      <c r="H47"/>
      <c r="Q47" t="s">
        <v>97</v>
      </c>
    </row>
    <row r="48" spans="1:19" x14ac:dyDescent="0.3">
      <c r="B48" s="64">
        <f t="shared" ref="B48:C48" si="4">B47+TIME(0,$D47,0)</f>
        <v>0.48958333333333337</v>
      </c>
      <c r="C48" s="64">
        <f t="shared" si="4"/>
        <v>0.57291666666666652</v>
      </c>
      <c r="D48" s="71">
        <v>5</v>
      </c>
      <c r="E48" s="111" t="s">
        <v>92</v>
      </c>
      <c r="G48"/>
      <c r="H48"/>
      <c r="Q48" t="s">
        <v>97</v>
      </c>
    </row>
    <row r="49" spans="1:19" ht="14.4" hidden="1" customHeight="1" x14ac:dyDescent="0.3">
      <c r="A49" s="9"/>
      <c r="B49" s="66"/>
      <c r="C49" s="66" t="s">
        <v>14</v>
      </c>
      <c r="D49" s="9">
        <f>SUM($D36,D42:D44,$D47:$D48)</f>
        <v>55</v>
      </c>
      <c r="I49" s="9">
        <f>SUM($D36,I42:I44,$D47:$D48)</f>
        <v>35</v>
      </c>
      <c r="N49" s="9">
        <f>SUM($D36,N42:N44,$D47:$D48)</f>
        <v>35</v>
      </c>
    </row>
    <row r="50" spans="1:19" x14ac:dyDescent="0.3">
      <c r="A50" s="9"/>
      <c r="B50" s="66"/>
      <c r="C50" s="66"/>
      <c r="D50" s="9"/>
      <c r="I50" s="9"/>
      <c r="N50" s="9"/>
    </row>
    <row r="51" spans="1:19" x14ac:dyDescent="0.3">
      <c r="D51" s="108" t="s">
        <v>85</v>
      </c>
      <c r="E51" s="108"/>
      <c r="G51"/>
      <c r="H51"/>
    </row>
    <row r="54" spans="1:19" s="84" customFormat="1" x14ac:dyDescent="0.3">
      <c r="B54" s="13"/>
      <c r="C54" s="13"/>
    </row>
    <row r="55" spans="1:19" x14ac:dyDescent="0.3">
      <c r="A55" t="s">
        <v>113</v>
      </c>
    </row>
    <row r="56" spans="1:19" x14ac:dyDescent="0.3">
      <c r="A56" s="68"/>
      <c r="B56" s="170">
        <v>2</v>
      </c>
      <c r="C56" s="170"/>
      <c r="D56" s="2" t="s">
        <v>83</v>
      </c>
      <c r="E56" s="2"/>
      <c r="F56" s="5"/>
      <c r="G56" s="5"/>
      <c r="H56"/>
    </row>
    <row r="57" spans="1:19" x14ac:dyDescent="0.3">
      <c r="A57" s="68"/>
      <c r="B57" s="170"/>
      <c r="C57" s="170"/>
      <c r="D57" s="7" t="s">
        <v>84</v>
      </c>
      <c r="E57" s="7"/>
      <c r="F57" s="5"/>
      <c r="G57" s="5"/>
      <c r="H57"/>
    </row>
    <row r="58" spans="1:19" x14ac:dyDescent="0.3">
      <c r="A58" s="69"/>
      <c r="B58" s="170"/>
      <c r="C58" s="170"/>
      <c r="D58" s="23" t="s">
        <v>2</v>
      </c>
      <c r="E58" s="23"/>
      <c r="G58"/>
      <c r="H58"/>
    </row>
    <row r="59" spans="1:19" ht="14.4" customHeight="1" x14ac:dyDescent="0.3">
      <c r="A59" t="s">
        <v>109</v>
      </c>
    </row>
    <row r="60" spans="1:19" ht="14.4" customHeight="1" x14ac:dyDescent="0.3">
      <c r="A60" t="s">
        <v>111</v>
      </c>
      <c r="E60" s="187" t="s">
        <v>3</v>
      </c>
      <c r="F60" s="187"/>
      <c r="G60" s="187"/>
      <c r="H60" s="187"/>
      <c r="I60" s="187"/>
      <c r="Q60" t="s">
        <v>95</v>
      </c>
    </row>
    <row r="61" spans="1:19" ht="14.4" customHeight="1" x14ac:dyDescent="0.3">
      <c r="B61" s="171" t="s">
        <v>4</v>
      </c>
      <c r="C61" s="171"/>
      <c r="D61" s="51" t="s">
        <v>5</v>
      </c>
      <c r="E61" s="12" t="s">
        <v>6</v>
      </c>
      <c r="F61" s="11"/>
      <c r="G61" s="182" t="s">
        <v>4</v>
      </c>
      <c r="H61" s="183"/>
      <c r="I61" s="12" t="s">
        <v>5</v>
      </c>
      <c r="J61" s="12" t="s">
        <v>6</v>
      </c>
      <c r="L61" s="182" t="s">
        <v>4</v>
      </c>
      <c r="M61" s="183"/>
      <c r="N61" s="12" t="s">
        <v>5</v>
      </c>
      <c r="O61" s="12" t="s">
        <v>6</v>
      </c>
    </row>
    <row r="62" spans="1:19" x14ac:dyDescent="0.3">
      <c r="B62" s="57">
        <v>0.41666666666666669</v>
      </c>
      <c r="C62" s="57">
        <v>0.5</v>
      </c>
      <c r="D62" s="56">
        <v>15</v>
      </c>
      <c r="E62" s="184" t="s">
        <v>78</v>
      </c>
      <c r="F62" s="185"/>
      <c r="G62" s="185"/>
      <c r="H62" s="185"/>
      <c r="I62" s="185"/>
      <c r="J62" s="185"/>
      <c r="K62" s="185"/>
      <c r="L62" s="185"/>
      <c r="M62" s="185"/>
      <c r="N62" s="185"/>
      <c r="O62" s="186"/>
      <c r="Q62" t="s">
        <v>97</v>
      </c>
    </row>
    <row r="63" spans="1:19" x14ac:dyDescent="0.3">
      <c r="C63" s="10"/>
      <c r="D63" s="10"/>
      <c r="E63" s="4"/>
      <c r="F63" s="4"/>
      <c r="G63" s="4"/>
      <c r="H63" s="4"/>
      <c r="I63" s="4"/>
      <c r="J63" s="4"/>
      <c r="M63" s="65"/>
      <c r="N63" s="65"/>
    </row>
    <row r="64" spans="1:19" s="22" customFormat="1" ht="15.6" customHeight="1" x14ac:dyDescent="0.3">
      <c r="B64" s="9"/>
      <c r="C64" s="9"/>
      <c r="D64" s="9"/>
      <c r="E64" s="187" t="s">
        <v>9</v>
      </c>
      <c r="F64" s="187"/>
      <c r="G64" s="187"/>
      <c r="H64" s="187"/>
      <c r="I64" s="187"/>
      <c r="J64" s="4"/>
      <c r="K64"/>
      <c r="L64"/>
      <c r="M64" s="65"/>
      <c r="N64" s="65"/>
      <c r="O64"/>
      <c r="Q64"/>
      <c r="R64"/>
      <c r="S64"/>
    </row>
    <row r="65" spans="1:19" ht="15.6" x14ac:dyDescent="0.3">
      <c r="B65" s="188" t="s">
        <v>16</v>
      </c>
      <c r="C65" s="188"/>
      <c r="D65" s="188"/>
      <c r="E65" s="188"/>
      <c r="F65" s="21"/>
      <c r="G65" s="188" t="s">
        <v>17</v>
      </c>
      <c r="H65" s="188"/>
      <c r="I65" s="188"/>
      <c r="J65" s="188"/>
      <c r="K65" s="22"/>
      <c r="L65" s="188" t="s">
        <v>51</v>
      </c>
      <c r="M65" s="188"/>
      <c r="N65" s="188"/>
      <c r="O65" s="188"/>
    </row>
    <row r="66" spans="1:19" x14ac:dyDescent="0.3">
      <c r="B66" s="64">
        <f>B62+TIME(0,$D62,0)</f>
        <v>0.42708333333333337</v>
      </c>
      <c r="C66" s="64">
        <f>C62+TIME(0,$D62,0)</f>
        <v>0.51041666666666663</v>
      </c>
      <c r="D66" s="50">
        <v>20</v>
      </c>
      <c r="E66" s="45" t="s">
        <v>18</v>
      </c>
      <c r="F66" s="4"/>
      <c r="G66" s="64">
        <f>B62+TIME(0,$D62,0)</f>
        <v>0.42708333333333337</v>
      </c>
      <c r="H66" s="64">
        <f>C62+TIME(0,$D62,0)</f>
        <v>0.51041666666666663</v>
      </c>
      <c r="I66" s="56">
        <v>20</v>
      </c>
      <c r="J66" s="45" t="s">
        <v>18</v>
      </c>
      <c r="L66" s="64">
        <f>B62+TIME(0,$D62,0)</f>
        <v>0.42708333333333337</v>
      </c>
      <c r="M66" s="64">
        <f>C62+TIME(0,$D62,0)</f>
        <v>0.51041666666666663</v>
      </c>
      <c r="N66" s="56">
        <v>30</v>
      </c>
      <c r="O66" s="47" t="s">
        <v>20</v>
      </c>
      <c r="Q66" t="s">
        <v>98</v>
      </c>
      <c r="R66" t="s">
        <v>98</v>
      </c>
      <c r="S66">
        <f>SUMIF(Q$62:Q$74,"=p",D$62:D$74)</f>
        <v>35</v>
      </c>
    </row>
    <row r="67" spans="1:19" x14ac:dyDescent="0.3">
      <c r="B67" s="64">
        <f>B66+TIME(0,$D66,0)</f>
        <v>0.44097222222222227</v>
      </c>
      <c r="C67" s="64">
        <f>C66+TIME(0,$D66,0)</f>
        <v>0.52430555555555547</v>
      </c>
      <c r="D67" s="1">
        <v>5</v>
      </c>
      <c r="E67" s="24" t="s">
        <v>21</v>
      </c>
      <c r="F67" s="4"/>
      <c r="G67" s="64">
        <f>G66+TIME(0,$I66,0)</f>
        <v>0.44097222222222227</v>
      </c>
      <c r="H67" s="64">
        <f>H66+TIME(0,$I66,0)</f>
        <v>0.52430555555555547</v>
      </c>
      <c r="I67" s="56">
        <v>15</v>
      </c>
      <c r="J67" s="24" t="s">
        <v>86</v>
      </c>
      <c r="L67" s="64">
        <f>L66+TIME(0,$N66,0)</f>
        <v>0.44791666666666669</v>
      </c>
      <c r="M67" s="64">
        <f>M66+TIME(0,$N66,0)</f>
        <v>0.53125</v>
      </c>
      <c r="N67" s="56">
        <v>15</v>
      </c>
      <c r="O67" s="24" t="s">
        <v>18</v>
      </c>
      <c r="Q67" t="s">
        <v>98</v>
      </c>
      <c r="R67" t="s">
        <v>96</v>
      </c>
      <c r="S67">
        <f>SUMIF(Q$62:Q$74,"=T",D$62:D$74)</f>
        <v>35</v>
      </c>
    </row>
    <row r="68" spans="1:19" x14ac:dyDescent="0.3">
      <c r="B68" s="64">
        <f t="shared" ref="B68:B74" si="5">B67+TIME(0,$D67,0)</f>
        <v>0.44444444444444448</v>
      </c>
      <c r="C68" s="64">
        <f t="shared" ref="C68:C74" si="6">C67+TIME(0,$D67,0)</f>
        <v>0.52777777777777768</v>
      </c>
      <c r="D68" s="1">
        <v>10</v>
      </c>
      <c r="E68" s="46" t="s">
        <v>22</v>
      </c>
      <c r="F68" s="4"/>
      <c r="G68" s="64">
        <f t="shared" ref="G68:G70" si="7">G67+TIME(0,$I67,0)</f>
        <v>0.45138888888888895</v>
      </c>
      <c r="H68" s="64">
        <f t="shared" ref="H68:H70" si="8">H67+TIME(0,$I67,0)</f>
        <v>0.5347222222222221</v>
      </c>
      <c r="I68" s="56">
        <v>20</v>
      </c>
      <c r="J68" s="24" t="s">
        <v>87</v>
      </c>
      <c r="L68" s="64">
        <f t="shared" ref="L68:L70" si="9">L67+TIME(0,$N67,0)</f>
        <v>0.45833333333333337</v>
      </c>
      <c r="M68" s="64">
        <f t="shared" ref="M68:M70" si="10">M67+TIME(0,$N67,0)</f>
        <v>0.54166666666666663</v>
      </c>
      <c r="N68" s="56">
        <v>5</v>
      </c>
      <c r="O68" s="24" t="s">
        <v>21</v>
      </c>
      <c r="Q68" t="s">
        <v>98</v>
      </c>
      <c r="R68" t="s">
        <v>97</v>
      </c>
      <c r="S68">
        <f>SUMIF(Q$62:Q$74,"=A",D$62:D$74)</f>
        <v>40</v>
      </c>
    </row>
    <row r="69" spans="1:19" x14ac:dyDescent="0.3">
      <c r="B69" s="64">
        <f t="shared" si="5"/>
        <v>0.4513888888888889</v>
      </c>
      <c r="C69" s="64">
        <f t="shared" si="6"/>
        <v>0.5347222222222221</v>
      </c>
      <c r="D69" s="1">
        <v>15</v>
      </c>
      <c r="E69" s="24" t="s">
        <v>86</v>
      </c>
      <c r="F69" s="4"/>
      <c r="G69" s="64">
        <f t="shared" si="7"/>
        <v>0.46527777777777785</v>
      </c>
      <c r="H69" s="64">
        <f t="shared" si="8"/>
        <v>0.54861111111111094</v>
      </c>
      <c r="I69" s="56">
        <v>5</v>
      </c>
      <c r="J69" s="24" t="s">
        <v>21</v>
      </c>
      <c r="L69" s="64">
        <f t="shared" si="9"/>
        <v>0.46180555555555558</v>
      </c>
      <c r="M69" s="64">
        <f t="shared" si="10"/>
        <v>0.54513888888888884</v>
      </c>
      <c r="N69" s="56">
        <v>5</v>
      </c>
      <c r="O69" s="46" t="s">
        <v>22</v>
      </c>
      <c r="Q69" t="s">
        <v>96</v>
      </c>
    </row>
    <row r="70" spans="1:19" x14ac:dyDescent="0.3">
      <c r="B70" s="64">
        <f t="shared" si="5"/>
        <v>0.46180555555555558</v>
      </c>
      <c r="C70" s="64">
        <f t="shared" si="6"/>
        <v>0.54513888888888873</v>
      </c>
      <c r="D70" s="1">
        <v>20</v>
      </c>
      <c r="E70" s="24" t="s">
        <v>87</v>
      </c>
      <c r="F70" s="4"/>
      <c r="G70" s="64">
        <f t="shared" si="7"/>
        <v>0.46875000000000006</v>
      </c>
      <c r="H70" s="64">
        <f t="shared" si="8"/>
        <v>0.55208333333333315</v>
      </c>
      <c r="I70" s="56">
        <v>10</v>
      </c>
      <c r="J70" s="46" t="s">
        <v>22</v>
      </c>
      <c r="L70" s="64">
        <f t="shared" si="9"/>
        <v>0.46527777777777779</v>
      </c>
      <c r="M70" s="64">
        <f t="shared" si="10"/>
        <v>0.54861111111111105</v>
      </c>
      <c r="N70" s="56">
        <v>15</v>
      </c>
      <c r="O70" s="24" t="s">
        <v>86</v>
      </c>
      <c r="Q70" t="s">
        <v>96</v>
      </c>
    </row>
    <row r="71" spans="1:19" x14ac:dyDescent="0.3">
      <c r="B71" s="62"/>
      <c r="C71" s="62"/>
      <c r="D71" s="10"/>
      <c r="E71" s="4"/>
      <c r="F71" s="4"/>
      <c r="G71" s="4"/>
      <c r="H71" s="6"/>
      <c r="I71" s="6"/>
      <c r="J71" s="6"/>
    </row>
    <row r="72" spans="1:19" ht="14.4" customHeight="1" x14ac:dyDescent="0.3">
      <c r="B72" s="63"/>
      <c r="C72" s="63"/>
      <c r="D72" s="9"/>
      <c r="E72" s="189" t="s">
        <v>11</v>
      </c>
      <c r="F72" s="189"/>
      <c r="G72" s="189"/>
      <c r="H72" s="189"/>
      <c r="I72" s="189"/>
      <c r="J72" s="4"/>
    </row>
    <row r="73" spans="1:19" ht="14.4" customHeight="1" x14ac:dyDescent="0.3">
      <c r="B73" s="64">
        <f>B70+TIME(0,$D70,0)</f>
        <v>0.47569444444444448</v>
      </c>
      <c r="C73" s="64">
        <f>C70+TIME(0,$D70,0)</f>
        <v>0.55902777777777757</v>
      </c>
      <c r="D73" s="72">
        <v>20</v>
      </c>
      <c r="E73" s="190" t="s">
        <v>56</v>
      </c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Q73" t="s">
        <v>97</v>
      </c>
    </row>
    <row r="74" spans="1:19" x14ac:dyDescent="0.3">
      <c r="B74" s="64">
        <f t="shared" si="5"/>
        <v>0.48958333333333337</v>
      </c>
      <c r="C74" s="64">
        <f t="shared" si="6"/>
        <v>0.57291666666666641</v>
      </c>
      <c r="D74" s="71">
        <v>5</v>
      </c>
      <c r="E74" s="184" t="s">
        <v>92</v>
      </c>
      <c r="F74" s="185"/>
      <c r="G74" s="185"/>
      <c r="H74" s="185"/>
      <c r="I74" s="185"/>
      <c r="J74" s="185"/>
      <c r="K74" s="185"/>
      <c r="L74" s="185"/>
      <c r="M74" s="185"/>
      <c r="N74" s="185"/>
      <c r="O74" s="186"/>
      <c r="Q74" t="s">
        <v>97</v>
      </c>
    </row>
    <row r="75" spans="1:19" hidden="1" x14ac:dyDescent="0.3">
      <c r="A75" s="9"/>
      <c r="B75" s="66"/>
      <c r="C75" s="66" t="s">
        <v>14</v>
      </c>
      <c r="D75" s="9">
        <f>SUM($D62,D66:D70,$D73:$D74)</f>
        <v>110</v>
      </c>
      <c r="I75" s="9">
        <f>SUM($D62,I66:I70,$D73:$D74)</f>
        <v>110</v>
      </c>
      <c r="N75" s="9">
        <f>SUM($D62,N66:N70,$D73:$D74)</f>
        <v>110</v>
      </c>
    </row>
    <row r="76" spans="1:19" x14ac:dyDescent="0.3">
      <c r="A76" s="9"/>
      <c r="B76" s="66"/>
      <c r="C76" s="66"/>
      <c r="D76" s="9"/>
      <c r="I76" s="9"/>
      <c r="N76" s="9"/>
    </row>
    <row r="77" spans="1:19" x14ac:dyDescent="0.3">
      <c r="D77" s="172" t="s">
        <v>85</v>
      </c>
      <c r="E77" s="172"/>
      <c r="F77" s="172"/>
      <c r="G77" s="172"/>
      <c r="H77" s="172"/>
      <c r="I77" s="172"/>
      <c r="J77" s="172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4" customFormat="1" x14ac:dyDescent="0.3">
      <c r="B82" s="13"/>
      <c r="C82" s="13"/>
      <c r="G82" s="13"/>
      <c r="H82" s="13"/>
    </row>
    <row r="83" spans="1:15" x14ac:dyDescent="0.3">
      <c r="A83" t="s">
        <v>70</v>
      </c>
    </row>
    <row r="84" spans="1:15" x14ac:dyDescent="0.3">
      <c r="A84" s="9"/>
      <c r="C84"/>
      <c r="F84" s="9"/>
      <c r="H84"/>
    </row>
    <row r="86" spans="1:15" x14ac:dyDescent="0.3">
      <c r="B86" s="170">
        <v>2</v>
      </c>
      <c r="C86" s="170"/>
      <c r="D86" s="2" t="s">
        <v>0</v>
      </c>
      <c r="E86" s="2"/>
      <c r="F86" s="5"/>
      <c r="G86" s="5"/>
      <c r="H86"/>
    </row>
    <row r="87" spans="1:15" x14ac:dyDescent="0.3">
      <c r="B87" s="170"/>
      <c r="C87" s="170"/>
      <c r="D87" s="7" t="s">
        <v>1</v>
      </c>
      <c r="E87" s="7"/>
      <c r="F87" s="5"/>
      <c r="G87" s="5"/>
      <c r="H87"/>
    </row>
    <row r="88" spans="1:15" x14ac:dyDescent="0.3">
      <c r="B88" s="170"/>
      <c r="C88" s="170"/>
      <c r="D88" s="23" t="s">
        <v>2</v>
      </c>
      <c r="E88" s="23"/>
      <c r="G88"/>
      <c r="H88"/>
    </row>
    <row r="90" spans="1:15" x14ac:dyDescent="0.3">
      <c r="E90" s="187" t="s">
        <v>3</v>
      </c>
      <c r="F90" s="187"/>
      <c r="G90" s="187"/>
      <c r="H90" s="187"/>
      <c r="I90" s="187"/>
    </row>
    <row r="91" spans="1:15" x14ac:dyDescent="0.3">
      <c r="B91" s="171" t="s">
        <v>4</v>
      </c>
      <c r="C91" s="171"/>
      <c r="D91" s="51" t="s">
        <v>5</v>
      </c>
      <c r="E91" s="12" t="s">
        <v>6</v>
      </c>
      <c r="F91" s="11"/>
      <c r="G91" s="182" t="s">
        <v>4</v>
      </c>
      <c r="H91" s="183"/>
      <c r="I91" s="12" t="s">
        <v>5</v>
      </c>
      <c r="J91" s="12" t="s">
        <v>6</v>
      </c>
      <c r="L91" s="182" t="s">
        <v>4</v>
      </c>
      <c r="M91" s="183"/>
      <c r="N91" s="12" t="s">
        <v>5</v>
      </c>
      <c r="O91" s="12" t="s">
        <v>6</v>
      </c>
    </row>
    <row r="92" spans="1:15" x14ac:dyDescent="0.3">
      <c r="B92" s="8">
        <v>0.4236111111111111</v>
      </c>
      <c r="C92" s="8">
        <v>0.51388888888888895</v>
      </c>
      <c r="D92" s="56">
        <v>30</v>
      </c>
      <c r="E92" s="184" t="s">
        <v>15</v>
      </c>
      <c r="F92" s="185"/>
      <c r="G92" s="185"/>
      <c r="H92" s="185"/>
      <c r="I92" s="185"/>
      <c r="J92" s="185"/>
      <c r="K92" s="185"/>
      <c r="L92" s="185"/>
      <c r="M92" s="185"/>
      <c r="N92" s="185"/>
      <c r="O92" s="186"/>
    </row>
    <row r="93" spans="1:15" x14ac:dyDescent="0.3">
      <c r="C93" s="10"/>
      <c r="D93" s="10"/>
      <c r="E93" s="4"/>
      <c r="F93" s="4"/>
      <c r="G93" s="4"/>
      <c r="H93" s="4"/>
      <c r="I93" s="4"/>
      <c r="J93" s="4"/>
      <c r="M93" s="65"/>
      <c r="N93" s="65"/>
    </row>
    <row r="94" spans="1:15" x14ac:dyDescent="0.3">
      <c r="D94" s="9"/>
      <c r="E94" s="187" t="s">
        <v>9</v>
      </c>
      <c r="F94" s="187"/>
      <c r="G94" s="187"/>
      <c r="H94" s="187"/>
      <c r="I94" s="187"/>
      <c r="J94" s="4"/>
      <c r="M94" s="65"/>
      <c r="N94" s="65"/>
    </row>
    <row r="95" spans="1:15" ht="15.6" x14ac:dyDescent="0.3">
      <c r="B95" s="188" t="s">
        <v>16</v>
      </c>
      <c r="C95" s="188"/>
      <c r="D95" s="188"/>
      <c r="E95" s="188"/>
      <c r="F95" s="21"/>
      <c r="G95" s="188" t="s">
        <v>17</v>
      </c>
      <c r="H95" s="188"/>
      <c r="I95" s="188"/>
      <c r="J95" s="188"/>
      <c r="K95" s="22"/>
      <c r="L95" s="188" t="s">
        <v>51</v>
      </c>
      <c r="M95" s="188"/>
      <c r="N95" s="188"/>
      <c r="O95" s="188"/>
    </row>
    <row r="96" spans="1:15" x14ac:dyDescent="0.3">
      <c r="B96" s="64">
        <v>0.44444444444444442</v>
      </c>
      <c r="C96" s="64">
        <v>0.53472222222222221</v>
      </c>
      <c r="D96" s="50">
        <v>20</v>
      </c>
      <c r="E96" s="45" t="s">
        <v>18</v>
      </c>
      <c r="F96" s="4"/>
      <c r="G96" s="64">
        <v>0.44444444444444442</v>
      </c>
      <c r="H96" s="64">
        <v>0.53472222222222221</v>
      </c>
      <c r="I96" s="56">
        <v>20</v>
      </c>
      <c r="J96" s="45" t="s">
        <v>18</v>
      </c>
      <c r="L96" s="64">
        <v>0.44444444444444442</v>
      </c>
      <c r="M96" s="64">
        <v>0.53472222222222221</v>
      </c>
      <c r="N96" s="56">
        <v>30</v>
      </c>
      <c r="O96" s="47" t="s">
        <v>20</v>
      </c>
    </row>
    <row r="97" spans="2:15" x14ac:dyDescent="0.3">
      <c r="B97" s="64">
        <v>0.45833333333333331</v>
      </c>
      <c r="C97" s="64">
        <v>4.8611111111111112E-2</v>
      </c>
      <c r="D97" s="1">
        <v>5</v>
      </c>
      <c r="E97" s="24" t="s">
        <v>21</v>
      </c>
      <c r="F97" s="4"/>
      <c r="G97" s="8">
        <v>0.45833333333333331</v>
      </c>
      <c r="H97" s="8">
        <v>4.8611111111111112E-2</v>
      </c>
      <c r="I97" s="56">
        <v>20</v>
      </c>
      <c r="J97" s="24" t="s">
        <v>19</v>
      </c>
      <c r="L97" s="8">
        <v>0.46527777777777773</v>
      </c>
      <c r="M97" s="8">
        <v>5.5555555555555552E-2</v>
      </c>
      <c r="N97" s="56">
        <v>15</v>
      </c>
      <c r="O97" s="24" t="s">
        <v>18</v>
      </c>
    </row>
    <row r="98" spans="2:15" x14ac:dyDescent="0.3">
      <c r="B98" s="64">
        <v>0.46180555555555558</v>
      </c>
      <c r="C98" s="64">
        <v>5.2083333333333336E-2</v>
      </c>
      <c r="D98" s="1">
        <v>10</v>
      </c>
      <c r="E98" s="46" t="s">
        <v>22</v>
      </c>
      <c r="F98" s="4"/>
      <c r="G98" s="8">
        <v>0.47222222222222227</v>
      </c>
      <c r="H98" s="8">
        <v>6.25E-2</v>
      </c>
      <c r="I98" s="56">
        <v>5</v>
      </c>
      <c r="J98" s="24" t="s">
        <v>21</v>
      </c>
      <c r="L98" s="8">
        <v>0.47569444444444442</v>
      </c>
      <c r="M98" s="8">
        <v>6.5972222222222224E-2</v>
      </c>
      <c r="N98" s="56">
        <v>5</v>
      </c>
      <c r="O98" s="24" t="s">
        <v>21</v>
      </c>
    </row>
    <row r="99" spans="2:15" x14ac:dyDescent="0.3">
      <c r="B99" s="64">
        <v>0.46875</v>
      </c>
      <c r="C99" s="64">
        <v>5.9027777777777783E-2</v>
      </c>
      <c r="D99" s="1">
        <v>20</v>
      </c>
      <c r="E99" s="24" t="s">
        <v>19</v>
      </c>
      <c r="F99" s="4"/>
      <c r="G99" s="8">
        <v>0.47569444444444442</v>
      </c>
      <c r="H99" s="8">
        <v>6.5972222222222224E-2</v>
      </c>
      <c r="I99" s="56">
        <v>10</v>
      </c>
      <c r="J99" s="46" t="s">
        <v>22</v>
      </c>
      <c r="L99" s="8">
        <v>0.47916666666666669</v>
      </c>
      <c r="M99" s="8">
        <v>6.9444444444444434E-2</v>
      </c>
      <c r="N99" s="56">
        <v>5</v>
      </c>
      <c r="O99" s="46" t="s">
        <v>22</v>
      </c>
    </row>
    <row r="100" spans="2:15" x14ac:dyDescent="0.3">
      <c r="B100" s="60"/>
      <c r="C100" s="60"/>
      <c r="D100" s="10"/>
      <c r="E100" s="4"/>
      <c r="F100" s="4"/>
      <c r="G100" s="4"/>
      <c r="H100" s="6"/>
      <c r="I100" s="6"/>
      <c r="J100" s="6"/>
    </row>
    <row r="101" spans="2:15" x14ac:dyDescent="0.3">
      <c r="B101" s="60"/>
      <c r="C101" s="60"/>
      <c r="D101" s="9"/>
      <c r="E101" s="189" t="s">
        <v>11</v>
      </c>
      <c r="F101" s="189"/>
      <c r="G101" s="189"/>
      <c r="H101" s="189"/>
      <c r="I101" s="189"/>
      <c r="J101" s="4"/>
    </row>
    <row r="102" spans="2:15" x14ac:dyDescent="0.3">
      <c r="B102" s="70">
        <v>0.4826388888888889</v>
      </c>
      <c r="C102" s="70">
        <v>7.2916666666666671E-2</v>
      </c>
      <c r="D102" s="72">
        <v>15</v>
      </c>
      <c r="E102" s="190" t="s">
        <v>56</v>
      </c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</row>
    <row r="103" spans="2:15" x14ac:dyDescent="0.3">
      <c r="B103" s="64">
        <v>0.49305555555555558</v>
      </c>
      <c r="C103" s="64">
        <v>8.3333333333333329E-2</v>
      </c>
      <c r="D103" s="71">
        <v>10</v>
      </c>
      <c r="E103" s="179" t="s">
        <v>23</v>
      </c>
      <c r="F103" s="180"/>
      <c r="G103" s="180"/>
      <c r="H103" s="180"/>
      <c r="I103" s="180"/>
      <c r="J103" s="180"/>
      <c r="K103" s="180"/>
      <c r="L103" s="180"/>
      <c r="M103" s="180"/>
      <c r="N103" s="180"/>
      <c r="O103" s="181"/>
    </row>
    <row r="104" spans="2:15" x14ac:dyDescent="0.3">
      <c r="C104" s="66" t="s">
        <v>14</v>
      </c>
      <c r="D104" s="9">
        <f>SUM(D91:D103)</f>
        <v>110</v>
      </c>
      <c r="I104" s="9">
        <f>SUM(I91:I103)+D92+D102+D103</f>
        <v>110</v>
      </c>
      <c r="N104" s="9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559-DB10-408C-8AB6-C077491A46B2}">
  <dimension ref="A1:S102"/>
  <sheetViews>
    <sheetView showGridLines="0" zoomScaleNormal="100" workbookViewId="0">
      <selection activeCell="I17" sqref="I17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1.88671875" customWidth="1"/>
    <col min="6" max="6" width="3.33203125" customWidth="1"/>
    <col min="7" max="8" width="6.5546875" style="9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173</v>
      </c>
      <c r="G1"/>
      <c r="H1"/>
    </row>
    <row r="2" spans="1:10" x14ac:dyDescent="0.3">
      <c r="A2" s="68"/>
      <c r="B2" s="170">
        <v>2.5</v>
      </c>
      <c r="C2" s="170"/>
      <c r="E2" s="124" t="s">
        <v>133</v>
      </c>
      <c r="G2"/>
      <c r="H2"/>
    </row>
    <row r="3" spans="1:10" x14ac:dyDescent="0.3">
      <c r="A3" s="68"/>
      <c r="B3" s="170"/>
      <c r="C3" s="170"/>
      <c r="E3" s="125" t="s">
        <v>126</v>
      </c>
      <c r="G3"/>
      <c r="H3"/>
    </row>
    <row r="4" spans="1:10" x14ac:dyDescent="0.3">
      <c r="A4" s="69"/>
      <c r="B4" s="170"/>
      <c r="C4" s="170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1" t="s">
        <v>6</v>
      </c>
      <c r="G6"/>
      <c r="H6"/>
    </row>
    <row r="7" spans="1:10" ht="23.4" customHeight="1" x14ac:dyDescent="0.3">
      <c r="A7" s="77"/>
      <c r="B7" s="57">
        <v>0.41666666666666669</v>
      </c>
      <c r="C7" s="57">
        <v>0.5</v>
      </c>
      <c r="D7" s="106">
        <v>20</v>
      </c>
      <c r="E7" s="127" t="s">
        <v>86</v>
      </c>
      <c r="G7"/>
      <c r="H7" t="s">
        <v>98</v>
      </c>
      <c r="I7" t="s">
        <v>98</v>
      </c>
      <c r="J7">
        <f>SUMIF(H$7:H$12,"=p",D$7:D$12)</f>
        <v>90</v>
      </c>
    </row>
    <row r="8" spans="1:10" ht="30.6" customHeight="1" x14ac:dyDescent="0.3">
      <c r="A8" s="77"/>
      <c r="B8" s="99">
        <f>B7+TIME(0,D7,0)</f>
        <v>0.43055555555555558</v>
      </c>
      <c r="C8" s="99">
        <f>C7+TIME(0,D7,0)</f>
        <v>0.51388888888888884</v>
      </c>
      <c r="D8" s="106">
        <v>30</v>
      </c>
      <c r="E8" s="127" t="s">
        <v>174</v>
      </c>
      <c r="G8"/>
      <c r="H8" t="s">
        <v>98</v>
      </c>
      <c r="I8" t="s">
        <v>96</v>
      </c>
      <c r="J8">
        <f>SUMIF(H$7:H$12,"=t",D$7:D$12)</f>
        <v>0</v>
      </c>
    </row>
    <row r="9" spans="1:10" ht="30.6" customHeight="1" x14ac:dyDescent="0.3">
      <c r="A9" s="77"/>
      <c r="B9" s="99">
        <f>B8+TIME(0,D8,0)</f>
        <v>0.4513888888888889</v>
      </c>
      <c r="C9" s="99">
        <f>C8+TIME(0,D8,0)</f>
        <v>0.53472222222222221</v>
      </c>
      <c r="D9" s="162">
        <v>15</v>
      </c>
      <c r="E9" s="127" t="s">
        <v>175</v>
      </c>
      <c r="G9"/>
      <c r="H9" t="s">
        <v>98</v>
      </c>
    </row>
    <row r="10" spans="1:10" ht="30.6" customHeight="1" x14ac:dyDescent="0.3">
      <c r="B10" s="99">
        <f>B9+TIME(0,D9,0)</f>
        <v>0.46180555555555558</v>
      </c>
      <c r="C10" s="99">
        <f>C9+TIME(0,D9,0)</f>
        <v>0.54513888888888884</v>
      </c>
      <c r="D10" s="166">
        <v>25</v>
      </c>
      <c r="E10" s="127" t="s">
        <v>176</v>
      </c>
      <c r="G10"/>
      <c r="H10" t="s">
        <v>98</v>
      </c>
      <c r="I10" s="77" t="s">
        <v>97</v>
      </c>
      <c r="J10">
        <f>SUMIF(H$7:H$12,"=a",D$7:D$12)</f>
        <v>20</v>
      </c>
    </row>
    <row r="11" spans="1:10" x14ac:dyDescent="0.3">
      <c r="B11" s="99">
        <f>B10+TIME(0,D10,0)</f>
        <v>0.47916666666666669</v>
      </c>
      <c r="C11" s="99">
        <f>C10+TIME(0,D10,0)</f>
        <v>0.5625</v>
      </c>
      <c r="D11" s="103">
        <v>15</v>
      </c>
      <c r="E11" s="168" t="s">
        <v>177</v>
      </c>
      <c r="G11"/>
      <c r="H11" s="77" t="s">
        <v>97</v>
      </c>
      <c r="I11" s="77"/>
      <c r="J11" s="77"/>
    </row>
    <row r="12" spans="1:10" x14ac:dyDescent="0.3">
      <c r="B12" s="99">
        <f>B11+TIME(0,D11,0)</f>
        <v>0.48958333333333337</v>
      </c>
      <c r="C12" s="99">
        <f>C11+TIME(0,D11,0)</f>
        <v>0.57291666666666663</v>
      </c>
      <c r="D12" s="71">
        <v>5</v>
      </c>
      <c r="E12" s="169" t="s">
        <v>92</v>
      </c>
      <c r="G12"/>
      <c r="H12" s="77" t="s">
        <v>97</v>
      </c>
      <c r="I12" s="77"/>
      <c r="J12" s="77"/>
    </row>
    <row r="13" spans="1:10" ht="16.8" hidden="1" customHeight="1" x14ac:dyDescent="0.3">
      <c r="A13" s="9"/>
      <c r="B13" s="66"/>
      <c r="C13" s="66" t="s">
        <v>14</v>
      </c>
      <c r="D13" s="9">
        <f>SUM($D7:$D12)</f>
        <v>110</v>
      </c>
      <c r="G13"/>
      <c r="H13" s="77"/>
      <c r="I13" s="77"/>
      <c r="J13" s="77"/>
    </row>
    <row r="14" spans="1:10" x14ac:dyDescent="0.3">
      <c r="A14" s="9"/>
      <c r="B14" s="66"/>
      <c r="C14" s="66"/>
      <c r="D14" s="9"/>
      <c r="G14"/>
      <c r="H14"/>
    </row>
    <row r="15" spans="1:10" x14ac:dyDescent="0.3">
      <c r="G15"/>
      <c r="H15"/>
    </row>
    <row r="16" spans="1:10" x14ac:dyDescent="0.3">
      <c r="D16" s="86" t="s">
        <v>123</v>
      </c>
      <c r="G16"/>
      <c r="H16"/>
    </row>
    <row r="17" spans="1:17" x14ac:dyDescent="0.3">
      <c r="G17"/>
      <c r="H17"/>
    </row>
    <row r="18" spans="1:17" x14ac:dyDescent="0.3">
      <c r="G18"/>
      <c r="H18"/>
    </row>
    <row r="19" spans="1:17" x14ac:dyDescent="0.3">
      <c r="G19"/>
      <c r="H19"/>
    </row>
    <row r="20" spans="1:17" x14ac:dyDescent="0.3">
      <c r="G20"/>
      <c r="H20"/>
    </row>
    <row r="21" spans="1:17" x14ac:dyDescent="0.3">
      <c r="G21"/>
      <c r="H21"/>
    </row>
    <row r="22" spans="1:17" x14ac:dyDescent="0.3">
      <c r="G22"/>
      <c r="H22"/>
    </row>
    <row r="23" spans="1:17" x14ac:dyDescent="0.3">
      <c r="G23"/>
      <c r="H23"/>
    </row>
    <row r="24" spans="1:17" x14ac:dyDescent="0.3">
      <c r="G24"/>
      <c r="H24"/>
    </row>
    <row r="25" spans="1:17" x14ac:dyDescent="0.3">
      <c r="G25"/>
      <c r="H25"/>
    </row>
    <row r="26" spans="1:17" x14ac:dyDescent="0.3">
      <c r="G26"/>
      <c r="H26"/>
    </row>
    <row r="27" spans="1:17" x14ac:dyDescent="0.3">
      <c r="G27"/>
      <c r="H27"/>
    </row>
    <row r="28" spans="1:17" x14ac:dyDescent="0.3">
      <c r="A28" s="68"/>
      <c r="B28" s="170">
        <v>2</v>
      </c>
      <c r="C28" s="170"/>
      <c r="D28" s="2" t="s">
        <v>83</v>
      </c>
      <c r="E28" s="2"/>
      <c r="F28" s="5"/>
      <c r="G28" s="5"/>
      <c r="H28"/>
    </row>
    <row r="29" spans="1:17" x14ac:dyDescent="0.3">
      <c r="A29" s="68"/>
      <c r="B29" s="170"/>
      <c r="C29" s="170"/>
      <c r="D29" s="7" t="s">
        <v>84</v>
      </c>
      <c r="E29" s="7"/>
      <c r="F29" s="5"/>
      <c r="G29" s="5"/>
      <c r="H29"/>
    </row>
    <row r="30" spans="1:17" x14ac:dyDescent="0.3">
      <c r="A30" s="69"/>
      <c r="B30" s="170"/>
      <c r="C30" s="170"/>
      <c r="D30" s="23" t="s">
        <v>2</v>
      </c>
      <c r="E30" s="23"/>
      <c r="G30"/>
      <c r="H30"/>
    </row>
    <row r="31" spans="1:17" ht="14.4" customHeight="1" x14ac:dyDescent="0.3">
      <c r="A31" t="s">
        <v>109</v>
      </c>
    </row>
    <row r="32" spans="1:17" ht="14.4" customHeight="1" x14ac:dyDescent="0.3">
      <c r="A32" t="s">
        <v>111</v>
      </c>
      <c r="E32" s="9" t="s">
        <v>3</v>
      </c>
      <c r="G32"/>
      <c r="H32"/>
      <c r="Q32" t="s">
        <v>95</v>
      </c>
    </row>
    <row r="33" spans="1:19" ht="14.4" customHeight="1" x14ac:dyDescent="0.3">
      <c r="B33" s="171" t="s">
        <v>4</v>
      </c>
      <c r="C33" s="171"/>
      <c r="D33" s="51" t="s">
        <v>5</v>
      </c>
      <c r="E33" s="121" t="s">
        <v>6</v>
      </c>
      <c r="F33" s="76"/>
      <c r="G33" s="173"/>
      <c r="H33" s="173"/>
      <c r="I33" s="76"/>
      <c r="J33" s="76"/>
      <c r="L33" s="173"/>
      <c r="M33" s="173"/>
      <c r="N33" s="76"/>
      <c r="O33" s="76"/>
    </row>
    <row r="34" spans="1:19" x14ac:dyDescent="0.3">
      <c r="B34" s="57">
        <v>0.41666666666666669</v>
      </c>
      <c r="C34" s="57">
        <v>0.5</v>
      </c>
      <c r="D34" s="56">
        <v>15</v>
      </c>
      <c r="E34" s="111" t="s">
        <v>78</v>
      </c>
      <c r="G34"/>
      <c r="H34"/>
      <c r="Q34" t="s">
        <v>97</v>
      </c>
    </row>
    <row r="35" spans="1:19" x14ac:dyDescent="0.3">
      <c r="B35" s="64">
        <f>B34+TIME(0,$D34,0)</f>
        <v>0.42708333333333337</v>
      </c>
      <c r="C35" s="64">
        <f>C34+TIME(0,$D34,0)</f>
        <v>0.51041666666666663</v>
      </c>
      <c r="D35" s="56">
        <v>5</v>
      </c>
      <c r="E35" s="112" t="s">
        <v>89</v>
      </c>
      <c r="G35"/>
      <c r="H35"/>
      <c r="Q35" t="s">
        <v>97</v>
      </c>
    </row>
    <row r="36" spans="1:19" x14ac:dyDescent="0.3">
      <c r="B36" s="65"/>
      <c r="C36" s="65"/>
      <c r="D36" s="65"/>
      <c r="E36" s="60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9" x14ac:dyDescent="0.3">
      <c r="B37" s="84"/>
      <c r="C37" s="84"/>
      <c r="E37" s="44" t="s">
        <v>9</v>
      </c>
      <c r="G37"/>
      <c r="H37"/>
    </row>
    <row r="38" spans="1:19" s="77" customFormat="1" ht="30" customHeight="1" x14ac:dyDescent="0.3">
      <c r="B38" s="99">
        <f>B35+TIME(0,$D35,0)</f>
        <v>0.43055555555555558</v>
      </c>
      <c r="C38" s="99">
        <f>C35+TIME(0,$D35,0)</f>
        <v>0.51388888888888884</v>
      </c>
      <c r="D38" s="106">
        <v>30</v>
      </c>
      <c r="E38" s="113" t="s">
        <v>90</v>
      </c>
      <c r="Q38" s="77" t="s">
        <v>98</v>
      </c>
    </row>
    <row r="39" spans="1:19" s="77" customFormat="1" ht="30" customHeight="1" x14ac:dyDescent="0.3">
      <c r="B39" s="99">
        <f>B38+TIME(0,$D38,0)</f>
        <v>0.4513888888888889</v>
      </c>
      <c r="C39" s="99">
        <f>C38+TIME(0,$D38,0)</f>
        <v>0.53472222222222221</v>
      </c>
      <c r="D39" s="106">
        <v>20</v>
      </c>
      <c r="E39" s="114" t="s">
        <v>120</v>
      </c>
      <c r="Q39" s="77" t="s">
        <v>98</v>
      </c>
    </row>
    <row r="40" spans="1:19" x14ac:dyDescent="0.3">
      <c r="B40" s="115"/>
      <c r="C40" s="115"/>
      <c r="D40" s="102"/>
      <c r="E40" s="110" t="s">
        <v>21</v>
      </c>
      <c r="F40" s="9"/>
      <c r="H40" s="60"/>
      <c r="I40" s="9"/>
      <c r="J40" s="9"/>
      <c r="L40" s="60"/>
      <c r="M40" s="60"/>
      <c r="N40" s="9"/>
      <c r="O40" s="109"/>
      <c r="R40" t="s">
        <v>98</v>
      </c>
      <c r="S40">
        <f>SUMIF(Q$34:Q$46,"=p",D$34:D$46)</f>
        <v>70</v>
      </c>
    </row>
    <row r="41" spans="1:19" x14ac:dyDescent="0.3">
      <c r="B41" s="116">
        <f>B39+TIME(0,$D39,0)</f>
        <v>0.46527777777777779</v>
      </c>
      <c r="C41" s="116">
        <f>C39+TIME(0,$D39,0)</f>
        <v>0.54861111111111105</v>
      </c>
      <c r="D41" s="117">
        <v>20</v>
      </c>
      <c r="E41" s="110" t="s">
        <v>22</v>
      </c>
      <c r="F41" s="9"/>
      <c r="G41" s="60"/>
      <c r="H41" s="60"/>
      <c r="I41" s="9"/>
      <c r="J41" s="9"/>
      <c r="L41" s="60"/>
      <c r="M41" s="60"/>
      <c r="N41" s="9"/>
      <c r="O41" s="9"/>
      <c r="Q41" t="s">
        <v>98</v>
      </c>
      <c r="R41" t="s">
        <v>96</v>
      </c>
      <c r="S41">
        <f>SUMIF(Q$34:Q$46,"=T",D$34:D$46)</f>
        <v>0</v>
      </c>
    </row>
    <row r="42" spans="1:19" x14ac:dyDescent="0.3">
      <c r="B42" s="64"/>
      <c r="C42" s="64"/>
      <c r="D42" s="50"/>
      <c r="E42" s="45" t="s">
        <v>121</v>
      </c>
      <c r="F42" s="9"/>
      <c r="G42" s="60"/>
      <c r="H42" s="60"/>
      <c r="I42" s="9"/>
      <c r="J42" s="9"/>
      <c r="L42" s="60"/>
      <c r="M42" s="60"/>
      <c r="N42" s="9"/>
      <c r="O42" s="9"/>
      <c r="R42" t="s">
        <v>97</v>
      </c>
      <c r="S42">
        <f>SUMIF(Q$34:Q$46,"=A",D$34:D$46)</f>
        <v>40</v>
      </c>
    </row>
    <row r="43" spans="1:19" x14ac:dyDescent="0.3">
      <c r="B43" s="62"/>
      <c r="C43" s="62"/>
      <c r="D43" s="10"/>
      <c r="E43" s="4"/>
      <c r="F43" s="9"/>
      <c r="I43" s="9"/>
      <c r="J43" s="9"/>
    </row>
    <row r="44" spans="1:19" ht="14.4" customHeight="1" x14ac:dyDescent="0.3">
      <c r="B44" s="63"/>
      <c r="C44" s="63"/>
      <c r="D44" s="9"/>
      <c r="E44" s="4" t="s">
        <v>11</v>
      </c>
      <c r="G44"/>
      <c r="H44"/>
      <c r="J44" s="9"/>
    </row>
    <row r="45" spans="1:19" ht="14.4" customHeight="1" x14ac:dyDescent="0.3">
      <c r="B45" s="64">
        <f>B41+TIME(0,D41,0)</f>
        <v>0.47916666666666669</v>
      </c>
      <c r="C45" s="64">
        <f>C41+TIME(0,D41,0)</f>
        <v>0.56249999999999989</v>
      </c>
      <c r="D45" s="72">
        <v>15</v>
      </c>
      <c r="E45" s="111" t="s">
        <v>56</v>
      </c>
      <c r="G45"/>
      <c r="H45"/>
      <c r="Q45" t="s">
        <v>97</v>
      </c>
    </row>
    <row r="46" spans="1:19" x14ac:dyDescent="0.3">
      <c r="B46" s="64">
        <f>B45+TIME(0,$D45,0)</f>
        <v>0.48958333333333337</v>
      </c>
      <c r="C46" s="64">
        <f>C45+TIME(0,$D45,0)</f>
        <v>0.57291666666666652</v>
      </c>
      <c r="D46" s="71">
        <v>5</v>
      </c>
      <c r="E46" s="111" t="s">
        <v>92</v>
      </c>
      <c r="G46"/>
      <c r="H46"/>
      <c r="Q46" t="s">
        <v>97</v>
      </c>
    </row>
    <row r="47" spans="1:19" ht="14.4" hidden="1" customHeight="1" x14ac:dyDescent="0.3">
      <c r="A47" s="9"/>
      <c r="B47" s="66"/>
      <c r="C47" s="66" t="s">
        <v>14</v>
      </c>
      <c r="D47" s="9">
        <f>SUM($D34,D40:D42,$D45:$D46)</f>
        <v>55</v>
      </c>
      <c r="I47" s="9">
        <f>SUM($D34,I40:I42,$D45:$D46)</f>
        <v>35</v>
      </c>
      <c r="N47" s="9">
        <f>SUM($D34,N40:N42,$D45:$D46)</f>
        <v>35</v>
      </c>
    </row>
    <row r="48" spans="1:19" x14ac:dyDescent="0.3">
      <c r="A48" s="9"/>
      <c r="B48" s="66"/>
      <c r="C48" s="66"/>
      <c r="D48" s="9"/>
      <c r="I48" s="9"/>
      <c r="N48" s="9"/>
    </row>
    <row r="49" spans="1:19" x14ac:dyDescent="0.3">
      <c r="D49" s="108" t="s">
        <v>85</v>
      </c>
      <c r="E49" s="108"/>
      <c r="G49"/>
      <c r="H49"/>
    </row>
    <row r="52" spans="1:19" s="84" customFormat="1" x14ac:dyDescent="0.3">
      <c r="B52" s="13"/>
      <c r="C52" s="13"/>
    </row>
    <row r="53" spans="1:19" x14ac:dyDescent="0.3">
      <c r="A53" t="s">
        <v>113</v>
      </c>
    </row>
    <row r="54" spans="1:19" x14ac:dyDescent="0.3">
      <c r="A54" s="68"/>
      <c r="B54" s="170">
        <v>2</v>
      </c>
      <c r="C54" s="170"/>
      <c r="D54" s="2" t="s">
        <v>83</v>
      </c>
      <c r="E54" s="2"/>
      <c r="F54" s="5"/>
      <c r="G54" s="5"/>
      <c r="H54"/>
    </row>
    <row r="55" spans="1:19" x14ac:dyDescent="0.3">
      <c r="A55" s="68"/>
      <c r="B55" s="170"/>
      <c r="C55" s="170"/>
      <c r="D55" s="7" t="s">
        <v>84</v>
      </c>
      <c r="E55" s="7"/>
      <c r="F55" s="5"/>
      <c r="G55" s="5"/>
      <c r="H55"/>
    </row>
    <row r="56" spans="1:19" x14ac:dyDescent="0.3">
      <c r="A56" s="69"/>
      <c r="B56" s="170"/>
      <c r="C56" s="170"/>
      <c r="D56" s="23" t="s">
        <v>2</v>
      </c>
      <c r="E56" s="23"/>
      <c r="G56"/>
      <c r="H56"/>
    </row>
    <row r="57" spans="1:19" ht="14.4" customHeight="1" x14ac:dyDescent="0.3">
      <c r="A57" t="s">
        <v>109</v>
      </c>
    </row>
    <row r="58" spans="1:19" ht="14.4" customHeight="1" x14ac:dyDescent="0.3">
      <c r="A58" t="s">
        <v>111</v>
      </c>
      <c r="E58" s="187" t="s">
        <v>3</v>
      </c>
      <c r="F58" s="187"/>
      <c r="G58" s="187"/>
      <c r="H58" s="187"/>
      <c r="I58" s="187"/>
      <c r="Q58" t="s">
        <v>95</v>
      </c>
    </row>
    <row r="59" spans="1:19" ht="14.4" customHeight="1" x14ac:dyDescent="0.3">
      <c r="B59" s="171" t="s">
        <v>4</v>
      </c>
      <c r="C59" s="171"/>
      <c r="D59" s="51" t="s">
        <v>5</v>
      </c>
      <c r="E59" s="12" t="s">
        <v>6</v>
      </c>
      <c r="F59" s="11"/>
      <c r="G59" s="182" t="s">
        <v>4</v>
      </c>
      <c r="H59" s="183"/>
      <c r="I59" s="12" t="s">
        <v>5</v>
      </c>
      <c r="J59" s="12" t="s">
        <v>6</v>
      </c>
      <c r="L59" s="182" t="s">
        <v>4</v>
      </c>
      <c r="M59" s="183"/>
      <c r="N59" s="12" t="s">
        <v>5</v>
      </c>
      <c r="O59" s="12" t="s">
        <v>6</v>
      </c>
    </row>
    <row r="60" spans="1:19" x14ac:dyDescent="0.3">
      <c r="B60" s="57">
        <v>0.41666666666666669</v>
      </c>
      <c r="C60" s="57">
        <v>0.5</v>
      </c>
      <c r="D60" s="56">
        <v>15</v>
      </c>
      <c r="E60" s="184" t="s">
        <v>78</v>
      </c>
      <c r="F60" s="185"/>
      <c r="G60" s="185"/>
      <c r="H60" s="185"/>
      <c r="I60" s="185"/>
      <c r="J60" s="185"/>
      <c r="K60" s="185"/>
      <c r="L60" s="185"/>
      <c r="M60" s="185"/>
      <c r="N60" s="185"/>
      <c r="O60" s="186"/>
      <c r="Q60" t="s">
        <v>97</v>
      </c>
    </row>
    <row r="61" spans="1:19" x14ac:dyDescent="0.3">
      <c r="C61" s="10"/>
      <c r="D61" s="10"/>
      <c r="E61" s="4"/>
      <c r="F61" s="4"/>
      <c r="G61" s="4"/>
      <c r="H61" s="4"/>
      <c r="I61" s="4"/>
      <c r="J61" s="4"/>
      <c r="M61" s="65"/>
      <c r="N61" s="65"/>
    </row>
    <row r="62" spans="1:19" s="22" customFormat="1" ht="15.6" customHeight="1" x14ac:dyDescent="0.3">
      <c r="B62" s="9"/>
      <c r="C62" s="9"/>
      <c r="D62" s="9"/>
      <c r="E62" s="187" t="s">
        <v>9</v>
      </c>
      <c r="F62" s="187"/>
      <c r="G62" s="187"/>
      <c r="H62" s="187"/>
      <c r="I62" s="187"/>
      <c r="J62" s="4"/>
      <c r="K62"/>
      <c r="L62"/>
      <c r="M62" s="65"/>
      <c r="N62" s="65"/>
      <c r="O62"/>
      <c r="Q62"/>
      <c r="R62"/>
      <c r="S62"/>
    </row>
    <row r="63" spans="1:19" ht="15.6" x14ac:dyDescent="0.3">
      <c r="B63" s="188" t="s">
        <v>16</v>
      </c>
      <c r="C63" s="188"/>
      <c r="D63" s="188"/>
      <c r="E63" s="188"/>
      <c r="F63" s="21"/>
      <c r="G63" s="188" t="s">
        <v>17</v>
      </c>
      <c r="H63" s="188"/>
      <c r="I63" s="188"/>
      <c r="J63" s="188"/>
      <c r="K63" s="22"/>
      <c r="L63" s="188" t="s">
        <v>51</v>
      </c>
      <c r="M63" s="188"/>
      <c r="N63" s="188"/>
      <c r="O63" s="188"/>
    </row>
    <row r="64" spans="1:19" x14ac:dyDescent="0.3">
      <c r="B64" s="64">
        <f>B60+TIME(0,$D60,0)</f>
        <v>0.42708333333333337</v>
      </c>
      <c r="C64" s="64">
        <f>C60+TIME(0,$D60,0)</f>
        <v>0.51041666666666663</v>
      </c>
      <c r="D64" s="50">
        <v>20</v>
      </c>
      <c r="E64" s="45" t="s">
        <v>18</v>
      </c>
      <c r="F64" s="4"/>
      <c r="G64" s="64">
        <f>B60+TIME(0,$D60,0)</f>
        <v>0.42708333333333337</v>
      </c>
      <c r="H64" s="64">
        <f>C60+TIME(0,$D60,0)</f>
        <v>0.51041666666666663</v>
      </c>
      <c r="I64" s="56">
        <v>20</v>
      </c>
      <c r="J64" s="45" t="s">
        <v>18</v>
      </c>
      <c r="L64" s="64">
        <f>B60+TIME(0,$D60,0)</f>
        <v>0.42708333333333337</v>
      </c>
      <c r="M64" s="64">
        <f>C60+TIME(0,$D60,0)</f>
        <v>0.51041666666666663</v>
      </c>
      <c r="N64" s="56">
        <v>30</v>
      </c>
      <c r="O64" s="47" t="s">
        <v>20</v>
      </c>
      <c r="Q64" t="s">
        <v>98</v>
      </c>
      <c r="R64" t="s">
        <v>98</v>
      </c>
      <c r="S64">
        <f>SUMIF(Q$60:Q$72,"=p",D$60:D$72)</f>
        <v>35</v>
      </c>
    </row>
    <row r="65" spans="1:19" x14ac:dyDescent="0.3">
      <c r="B65" s="64">
        <f t="shared" ref="B65:C68" si="0">B64+TIME(0,$D64,0)</f>
        <v>0.44097222222222227</v>
      </c>
      <c r="C65" s="64">
        <f t="shared" si="0"/>
        <v>0.52430555555555547</v>
      </c>
      <c r="D65" s="1">
        <v>5</v>
      </c>
      <c r="E65" s="24" t="s">
        <v>21</v>
      </c>
      <c r="F65" s="4"/>
      <c r="G65" s="64">
        <f t="shared" ref="G65:H68" si="1">G64+TIME(0,$I64,0)</f>
        <v>0.44097222222222227</v>
      </c>
      <c r="H65" s="64">
        <f t="shared" si="1"/>
        <v>0.52430555555555547</v>
      </c>
      <c r="I65" s="56">
        <v>15</v>
      </c>
      <c r="J65" s="24" t="s">
        <v>86</v>
      </c>
      <c r="L65" s="64">
        <f t="shared" ref="L65:M68" si="2">L64+TIME(0,$N64,0)</f>
        <v>0.44791666666666669</v>
      </c>
      <c r="M65" s="64">
        <f t="shared" si="2"/>
        <v>0.53125</v>
      </c>
      <c r="N65" s="56">
        <v>15</v>
      </c>
      <c r="O65" s="24" t="s">
        <v>18</v>
      </c>
      <c r="Q65" t="s">
        <v>98</v>
      </c>
      <c r="R65" t="s">
        <v>96</v>
      </c>
      <c r="S65">
        <f>SUMIF(Q$60:Q$72,"=T",D$60:D$72)</f>
        <v>35</v>
      </c>
    </row>
    <row r="66" spans="1:19" x14ac:dyDescent="0.3">
      <c r="B66" s="64">
        <f t="shared" si="0"/>
        <v>0.44444444444444448</v>
      </c>
      <c r="C66" s="64">
        <f t="shared" si="0"/>
        <v>0.52777777777777768</v>
      </c>
      <c r="D66" s="1">
        <v>10</v>
      </c>
      <c r="E66" s="46" t="s">
        <v>22</v>
      </c>
      <c r="F66" s="4"/>
      <c r="G66" s="64">
        <f t="shared" si="1"/>
        <v>0.45138888888888895</v>
      </c>
      <c r="H66" s="64">
        <f t="shared" si="1"/>
        <v>0.5347222222222221</v>
      </c>
      <c r="I66" s="56">
        <v>20</v>
      </c>
      <c r="J66" s="24" t="s">
        <v>87</v>
      </c>
      <c r="L66" s="64">
        <f t="shared" si="2"/>
        <v>0.45833333333333337</v>
      </c>
      <c r="M66" s="64">
        <f t="shared" si="2"/>
        <v>0.54166666666666663</v>
      </c>
      <c r="N66" s="56">
        <v>5</v>
      </c>
      <c r="O66" s="24" t="s">
        <v>21</v>
      </c>
      <c r="Q66" t="s">
        <v>98</v>
      </c>
      <c r="R66" t="s">
        <v>97</v>
      </c>
      <c r="S66">
        <f>SUMIF(Q$60:Q$72,"=A",D$60:D$72)</f>
        <v>40</v>
      </c>
    </row>
    <row r="67" spans="1:19" x14ac:dyDescent="0.3">
      <c r="B67" s="64">
        <f t="shared" si="0"/>
        <v>0.4513888888888889</v>
      </c>
      <c r="C67" s="64">
        <f t="shared" si="0"/>
        <v>0.5347222222222221</v>
      </c>
      <c r="D67" s="1">
        <v>15</v>
      </c>
      <c r="E67" s="24" t="s">
        <v>86</v>
      </c>
      <c r="F67" s="4"/>
      <c r="G67" s="64">
        <f t="shared" si="1"/>
        <v>0.46527777777777785</v>
      </c>
      <c r="H67" s="64">
        <f t="shared" si="1"/>
        <v>0.54861111111111094</v>
      </c>
      <c r="I67" s="56">
        <v>5</v>
      </c>
      <c r="J67" s="24" t="s">
        <v>21</v>
      </c>
      <c r="L67" s="64">
        <f t="shared" si="2"/>
        <v>0.46180555555555558</v>
      </c>
      <c r="M67" s="64">
        <f t="shared" si="2"/>
        <v>0.54513888888888884</v>
      </c>
      <c r="N67" s="56">
        <v>5</v>
      </c>
      <c r="O67" s="46" t="s">
        <v>22</v>
      </c>
      <c r="Q67" t="s">
        <v>96</v>
      </c>
    </row>
    <row r="68" spans="1:19" x14ac:dyDescent="0.3">
      <c r="B68" s="64">
        <f t="shared" si="0"/>
        <v>0.46180555555555558</v>
      </c>
      <c r="C68" s="64">
        <f t="shared" si="0"/>
        <v>0.54513888888888873</v>
      </c>
      <c r="D68" s="1">
        <v>20</v>
      </c>
      <c r="E68" s="24" t="s">
        <v>87</v>
      </c>
      <c r="F68" s="4"/>
      <c r="G68" s="64">
        <f t="shared" si="1"/>
        <v>0.46875000000000006</v>
      </c>
      <c r="H68" s="64">
        <f t="shared" si="1"/>
        <v>0.55208333333333315</v>
      </c>
      <c r="I68" s="56">
        <v>10</v>
      </c>
      <c r="J68" s="46" t="s">
        <v>22</v>
      </c>
      <c r="L68" s="64">
        <f t="shared" si="2"/>
        <v>0.46527777777777779</v>
      </c>
      <c r="M68" s="64">
        <f t="shared" si="2"/>
        <v>0.54861111111111105</v>
      </c>
      <c r="N68" s="56">
        <v>15</v>
      </c>
      <c r="O68" s="24" t="s">
        <v>86</v>
      </c>
      <c r="Q68" t="s">
        <v>96</v>
      </c>
    </row>
    <row r="69" spans="1:19" x14ac:dyDescent="0.3">
      <c r="B69" s="62"/>
      <c r="C69" s="62"/>
      <c r="D69" s="10"/>
      <c r="E69" s="4"/>
      <c r="F69" s="4"/>
      <c r="G69" s="4"/>
      <c r="H69" s="6"/>
      <c r="I69" s="6"/>
      <c r="J69" s="6"/>
    </row>
    <row r="70" spans="1:19" ht="14.4" customHeight="1" x14ac:dyDescent="0.3">
      <c r="B70" s="63"/>
      <c r="C70" s="63"/>
      <c r="D70" s="9"/>
      <c r="E70" s="189" t="s">
        <v>11</v>
      </c>
      <c r="F70" s="189"/>
      <c r="G70" s="189"/>
      <c r="H70" s="189"/>
      <c r="I70" s="189"/>
      <c r="J70" s="4"/>
    </row>
    <row r="71" spans="1:19" ht="14.4" customHeight="1" x14ac:dyDescent="0.3">
      <c r="B71" s="64">
        <f>B68+TIME(0,$D68,0)</f>
        <v>0.47569444444444448</v>
      </c>
      <c r="C71" s="64">
        <f>C68+TIME(0,$D68,0)</f>
        <v>0.55902777777777757</v>
      </c>
      <c r="D71" s="72">
        <v>20</v>
      </c>
      <c r="E71" s="190" t="s">
        <v>56</v>
      </c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Q71" t="s">
        <v>97</v>
      </c>
    </row>
    <row r="72" spans="1:19" x14ac:dyDescent="0.3">
      <c r="B72" s="64">
        <f>B71+TIME(0,$D71,0)</f>
        <v>0.48958333333333337</v>
      </c>
      <c r="C72" s="64">
        <f>C71+TIME(0,$D71,0)</f>
        <v>0.57291666666666641</v>
      </c>
      <c r="D72" s="71">
        <v>5</v>
      </c>
      <c r="E72" s="184" t="s">
        <v>92</v>
      </c>
      <c r="F72" s="185"/>
      <c r="G72" s="185"/>
      <c r="H72" s="185"/>
      <c r="I72" s="185"/>
      <c r="J72" s="185"/>
      <c r="K72" s="185"/>
      <c r="L72" s="185"/>
      <c r="M72" s="185"/>
      <c r="N72" s="185"/>
      <c r="O72" s="186"/>
      <c r="Q72" t="s">
        <v>97</v>
      </c>
    </row>
    <row r="73" spans="1:19" hidden="1" x14ac:dyDescent="0.3">
      <c r="A73" s="9"/>
      <c r="B73" s="66"/>
      <c r="C73" s="66" t="s">
        <v>14</v>
      </c>
      <c r="D73" s="9">
        <f>SUM($D60,D64:D68,$D71:$D72)</f>
        <v>110</v>
      </c>
      <c r="I73" s="9">
        <f>SUM($D60,I64:I68,$D71:$D72)</f>
        <v>110</v>
      </c>
      <c r="N73" s="9">
        <f>SUM($D60,N64:N68,$D71:$D72)</f>
        <v>110</v>
      </c>
    </row>
    <row r="74" spans="1:19" x14ac:dyDescent="0.3">
      <c r="A74" s="9"/>
      <c r="B74" s="66"/>
      <c r="C74" s="66"/>
      <c r="D74" s="9"/>
      <c r="I74" s="9"/>
      <c r="N74" s="9"/>
    </row>
    <row r="75" spans="1:19" x14ac:dyDescent="0.3">
      <c r="D75" s="172" t="s">
        <v>85</v>
      </c>
      <c r="E75" s="172"/>
      <c r="F75" s="172"/>
      <c r="G75" s="172"/>
      <c r="H75" s="172"/>
      <c r="I75" s="172"/>
      <c r="J75" s="172"/>
    </row>
    <row r="77" spans="1:19" x14ac:dyDescent="0.3">
      <c r="E77" t="s">
        <v>25</v>
      </c>
    </row>
    <row r="78" spans="1:19" x14ac:dyDescent="0.3">
      <c r="E78" t="s">
        <v>26</v>
      </c>
    </row>
    <row r="80" spans="1:19" s="84" customFormat="1" x14ac:dyDescent="0.3">
      <c r="B80" s="13"/>
      <c r="C80" s="13"/>
      <c r="G80" s="13"/>
      <c r="H80" s="13"/>
    </row>
    <row r="81" spans="1:15" x14ac:dyDescent="0.3">
      <c r="A81" t="s">
        <v>70</v>
      </c>
    </row>
    <row r="82" spans="1:15" x14ac:dyDescent="0.3">
      <c r="A82" s="9"/>
      <c r="C82"/>
      <c r="F82" s="9"/>
      <c r="H82"/>
    </row>
    <row r="84" spans="1:15" x14ac:dyDescent="0.3">
      <c r="B84" s="170">
        <v>2</v>
      </c>
      <c r="C84" s="170"/>
      <c r="D84" s="2" t="s">
        <v>0</v>
      </c>
      <c r="E84" s="2"/>
      <c r="F84" s="5"/>
      <c r="G84" s="5"/>
      <c r="H84"/>
    </row>
    <row r="85" spans="1:15" x14ac:dyDescent="0.3">
      <c r="B85" s="170"/>
      <c r="C85" s="170"/>
      <c r="D85" s="7" t="s">
        <v>1</v>
      </c>
      <c r="E85" s="7"/>
      <c r="F85" s="5"/>
      <c r="G85" s="5"/>
      <c r="H85"/>
    </row>
    <row r="86" spans="1:15" x14ac:dyDescent="0.3">
      <c r="B86" s="170"/>
      <c r="C86" s="170"/>
      <c r="D86" s="23" t="s">
        <v>2</v>
      </c>
      <c r="E86" s="23"/>
      <c r="G86"/>
      <c r="H86"/>
    </row>
    <row r="88" spans="1:15" x14ac:dyDescent="0.3">
      <c r="E88" s="187" t="s">
        <v>3</v>
      </c>
      <c r="F88" s="187"/>
      <c r="G88" s="187"/>
      <c r="H88" s="187"/>
      <c r="I88" s="187"/>
    </row>
    <row r="89" spans="1:15" x14ac:dyDescent="0.3">
      <c r="B89" s="171" t="s">
        <v>4</v>
      </c>
      <c r="C89" s="171"/>
      <c r="D89" s="51" t="s">
        <v>5</v>
      </c>
      <c r="E89" s="12" t="s">
        <v>6</v>
      </c>
      <c r="F89" s="11"/>
      <c r="G89" s="182" t="s">
        <v>4</v>
      </c>
      <c r="H89" s="183"/>
      <c r="I89" s="12" t="s">
        <v>5</v>
      </c>
      <c r="J89" s="12" t="s">
        <v>6</v>
      </c>
      <c r="L89" s="182" t="s">
        <v>4</v>
      </c>
      <c r="M89" s="183"/>
      <c r="N89" s="12" t="s">
        <v>5</v>
      </c>
      <c r="O89" s="12" t="s">
        <v>6</v>
      </c>
    </row>
    <row r="90" spans="1:15" x14ac:dyDescent="0.3">
      <c r="B90" s="8">
        <v>0.4236111111111111</v>
      </c>
      <c r="C90" s="8">
        <v>0.51388888888888895</v>
      </c>
      <c r="D90" s="56">
        <v>30</v>
      </c>
      <c r="E90" s="184" t="s">
        <v>15</v>
      </c>
      <c r="F90" s="185"/>
      <c r="G90" s="185"/>
      <c r="H90" s="185"/>
      <c r="I90" s="185"/>
      <c r="J90" s="185"/>
      <c r="K90" s="185"/>
      <c r="L90" s="185"/>
      <c r="M90" s="185"/>
      <c r="N90" s="185"/>
      <c r="O90" s="186"/>
    </row>
    <row r="91" spans="1:15" x14ac:dyDescent="0.3">
      <c r="C91" s="10"/>
      <c r="D91" s="10"/>
      <c r="E91" s="4"/>
      <c r="F91" s="4"/>
      <c r="G91" s="4"/>
      <c r="H91" s="4"/>
      <c r="I91" s="4"/>
      <c r="J91" s="4"/>
      <c r="M91" s="65"/>
      <c r="N91" s="65"/>
    </row>
    <row r="92" spans="1:15" x14ac:dyDescent="0.3">
      <c r="D92" s="9"/>
      <c r="E92" s="187" t="s">
        <v>9</v>
      </c>
      <c r="F92" s="187"/>
      <c r="G92" s="187"/>
      <c r="H92" s="187"/>
      <c r="I92" s="187"/>
      <c r="J92" s="4"/>
      <c r="M92" s="65"/>
      <c r="N92" s="65"/>
    </row>
    <row r="93" spans="1:15" ht="15.6" x14ac:dyDescent="0.3">
      <c r="B93" s="188" t="s">
        <v>16</v>
      </c>
      <c r="C93" s="188"/>
      <c r="D93" s="188"/>
      <c r="E93" s="188"/>
      <c r="F93" s="21"/>
      <c r="G93" s="188" t="s">
        <v>17</v>
      </c>
      <c r="H93" s="188"/>
      <c r="I93" s="188"/>
      <c r="J93" s="188"/>
      <c r="K93" s="22"/>
      <c r="L93" s="188" t="s">
        <v>51</v>
      </c>
      <c r="M93" s="188"/>
      <c r="N93" s="188"/>
      <c r="O93" s="188"/>
    </row>
    <row r="94" spans="1:15" x14ac:dyDescent="0.3">
      <c r="B94" s="64">
        <v>0.44444444444444442</v>
      </c>
      <c r="C94" s="64">
        <v>0.53472222222222221</v>
      </c>
      <c r="D94" s="50">
        <v>20</v>
      </c>
      <c r="E94" s="45" t="s">
        <v>18</v>
      </c>
      <c r="F94" s="4"/>
      <c r="G94" s="64">
        <v>0.44444444444444442</v>
      </c>
      <c r="H94" s="64">
        <v>0.53472222222222221</v>
      </c>
      <c r="I94" s="56">
        <v>20</v>
      </c>
      <c r="J94" s="45" t="s">
        <v>18</v>
      </c>
      <c r="L94" s="64">
        <v>0.44444444444444442</v>
      </c>
      <c r="M94" s="64">
        <v>0.53472222222222221</v>
      </c>
      <c r="N94" s="56">
        <v>30</v>
      </c>
      <c r="O94" s="47" t="s">
        <v>20</v>
      </c>
    </row>
    <row r="95" spans="1:15" x14ac:dyDescent="0.3">
      <c r="B95" s="64">
        <v>0.45833333333333331</v>
      </c>
      <c r="C95" s="64">
        <v>4.8611111111111112E-2</v>
      </c>
      <c r="D95" s="1">
        <v>5</v>
      </c>
      <c r="E95" s="24" t="s">
        <v>21</v>
      </c>
      <c r="F95" s="4"/>
      <c r="G95" s="8">
        <v>0.45833333333333331</v>
      </c>
      <c r="H95" s="8">
        <v>4.8611111111111112E-2</v>
      </c>
      <c r="I95" s="56">
        <v>20</v>
      </c>
      <c r="J95" s="24" t="s">
        <v>19</v>
      </c>
      <c r="L95" s="8">
        <v>0.46527777777777773</v>
      </c>
      <c r="M95" s="8">
        <v>5.5555555555555552E-2</v>
      </c>
      <c r="N95" s="56">
        <v>15</v>
      </c>
      <c r="O95" s="24" t="s">
        <v>18</v>
      </c>
    </row>
    <row r="96" spans="1:15" x14ac:dyDescent="0.3">
      <c r="B96" s="64">
        <v>0.46180555555555558</v>
      </c>
      <c r="C96" s="64">
        <v>5.2083333333333336E-2</v>
      </c>
      <c r="D96" s="1">
        <v>10</v>
      </c>
      <c r="E96" s="46" t="s">
        <v>22</v>
      </c>
      <c r="F96" s="4"/>
      <c r="G96" s="8">
        <v>0.47222222222222227</v>
      </c>
      <c r="H96" s="8">
        <v>6.25E-2</v>
      </c>
      <c r="I96" s="56">
        <v>5</v>
      </c>
      <c r="J96" s="24" t="s">
        <v>21</v>
      </c>
      <c r="L96" s="8">
        <v>0.47569444444444442</v>
      </c>
      <c r="M96" s="8">
        <v>6.5972222222222224E-2</v>
      </c>
      <c r="N96" s="56">
        <v>5</v>
      </c>
      <c r="O96" s="24" t="s">
        <v>21</v>
      </c>
    </row>
    <row r="97" spans="2:15" x14ac:dyDescent="0.3">
      <c r="B97" s="64">
        <v>0.46875</v>
      </c>
      <c r="C97" s="64">
        <v>5.9027777777777783E-2</v>
      </c>
      <c r="D97" s="1">
        <v>20</v>
      </c>
      <c r="E97" s="24" t="s">
        <v>19</v>
      </c>
      <c r="F97" s="4"/>
      <c r="G97" s="8">
        <v>0.47569444444444442</v>
      </c>
      <c r="H97" s="8">
        <v>6.5972222222222224E-2</v>
      </c>
      <c r="I97" s="56">
        <v>10</v>
      </c>
      <c r="J97" s="46" t="s">
        <v>22</v>
      </c>
      <c r="L97" s="8">
        <v>0.47916666666666669</v>
      </c>
      <c r="M97" s="8">
        <v>6.9444444444444434E-2</v>
      </c>
      <c r="N97" s="56">
        <v>5</v>
      </c>
      <c r="O97" s="46" t="s">
        <v>22</v>
      </c>
    </row>
    <row r="98" spans="2:15" x14ac:dyDescent="0.3">
      <c r="B98" s="60"/>
      <c r="C98" s="60"/>
      <c r="D98" s="10"/>
      <c r="E98" s="4"/>
      <c r="F98" s="4"/>
      <c r="G98" s="4"/>
      <c r="H98" s="6"/>
      <c r="I98" s="6"/>
      <c r="J98" s="6"/>
    </row>
    <row r="99" spans="2:15" x14ac:dyDescent="0.3">
      <c r="B99" s="60"/>
      <c r="C99" s="60"/>
      <c r="D99" s="9"/>
      <c r="E99" s="189" t="s">
        <v>11</v>
      </c>
      <c r="F99" s="189"/>
      <c r="G99" s="189"/>
      <c r="H99" s="189"/>
      <c r="I99" s="189"/>
      <c r="J99" s="4"/>
    </row>
    <row r="100" spans="2:15" x14ac:dyDescent="0.3">
      <c r="B100" s="70">
        <v>0.4826388888888889</v>
      </c>
      <c r="C100" s="70">
        <v>7.2916666666666671E-2</v>
      </c>
      <c r="D100" s="72">
        <v>15</v>
      </c>
      <c r="E100" s="190" t="s">
        <v>56</v>
      </c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</row>
    <row r="101" spans="2:15" x14ac:dyDescent="0.3">
      <c r="B101" s="64">
        <v>0.49305555555555558</v>
      </c>
      <c r="C101" s="64">
        <v>8.3333333333333329E-2</v>
      </c>
      <c r="D101" s="71">
        <v>10</v>
      </c>
      <c r="E101" s="179" t="s">
        <v>23</v>
      </c>
      <c r="F101" s="180"/>
      <c r="G101" s="180"/>
      <c r="H101" s="180"/>
      <c r="I101" s="180"/>
      <c r="J101" s="180"/>
      <c r="K101" s="180"/>
      <c r="L101" s="180"/>
      <c r="M101" s="180"/>
      <c r="N101" s="180"/>
      <c r="O101" s="181"/>
    </row>
    <row r="102" spans="2:15" x14ac:dyDescent="0.3">
      <c r="C102" s="66" t="s">
        <v>14</v>
      </c>
      <c r="D102" s="9">
        <f>SUM(D89:D101)</f>
        <v>110</v>
      </c>
      <c r="I102" s="9">
        <f>SUM(I89:I101)+D90+D100+D101</f>
        <v>110</v>
      </c>
      <c r="N102" s="9">
        <f>SUM(N89:N101)+D90+D100+D101</f>
        <v>110</v>
      </c>
    </row>
  </sheetData>
  <mergeCells count="33">
    <mergeCell ref="E100:O100"/>
    <mergeCell ref="E101:O101"/>
    <mergeCell ref="E90:O90"/>
    <mergeCell ref="E92:I92"/>
    <mergeCell ref="B93:E93"/>
    <mergeCell ref="G93:J93"/>
    <mergeCell ref="L93:O93"/>
    <mergeCell ref="E99:I99"/>
    <mergeCell ref="E72:O72"/>
    <mergeCell ref="D75:J75"/>
    <mergeCell ref="B84:C86"/>
    <mergeCell ref="E88:I88"/>
    <mergeCell ref="B89:C89"/>
    <mergeCell ref="G89:H89"/>
    <mergeCell ref="L89:M89"/>
    <mergeCell ref="E71:O71"/>
    <mergeCell ref="B54:C56"/>
    <mergeCell ref="E58:I58"/>
    <mergeCell ref="B59:C59"/>
    <mergeCell ref="G59:H59"/>
    <mergeCell ref="L59:M59"/>
    <mergeCell ref="E60:O60"/>
    <mergeCell ref="E62:I62"/>
    <mergeCell ref="B63:E63"/>
    <mergeCell ref="G63:J63"/>
    <mergeCell ref="L63:O63"/>
    <mergeCell ref="E70:I70"/>
    <mergeCell ref="L33:M33"/>
    <mergeCell ref="B2:C4"/>
    <mergeCell ref="B6:C6"/>
    <mergeCell ref="B28:C30"/>
    <mergeCell ref="B33:C33"/>
    <mergeCell ref="G33:H3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R14" sqref="R14"/>
    </sheetView>
  </sheetViews>
  <sheetFormatPr defaultColWidth="8.88671875" defaultRowHeight="14.4" x14ac:dyDescent="0.3"/>
  <cols>
    <col min="1" max="1" width="8.88671875" style="15"/>
    <col min="2" max="2" width="6.6640625" style="14" customWidth="1"/>
    <col min="3" max="3" width="7.7773437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" style="15" customWidth="1"/>
    <col min="16" max="16" width="3.21875" style="15" customWidth="1"/>
    <col min="17" max="18" width="6.6640625" style="15" customWidth="1"/>
    <col min="19" max="19" width="14.33203125" style="15" customWidth="1"/>
    <col min="20" max="20" width="22" style="15" customWidth="1"/>
    <col min="21" max="21" width="3.33203125" style="15" customWidth="1"/>
    <col min="22" max="23" width="6.6640625" style="15" customWidth="1"/>
    <col min="24" max="24" width="14.33203125" style="15" customWidth="1"/>
    <col min="25" max="25" width="22" style="15" customWidth="1"/>
    <col min="26" max="26" width="3.5546875" style="15" customWidth="1"/>
    <col min="27" max="28" width="6.6640625" style="15" customWidth="1"/>
    <col min="29" max="29" width="14.33203125" style="15" customWidth="1"/>
    <col min="30" max="30" width="22" style="15" customWidth="1"/>
    <col min="31" max="31" width="11.109375" style="15" customWidth="1"/>
    <col min="32" max="16384" width="8.88671875" style="15"/>
  </cols>
  <sheetData>
    <row r="1" spans="1:34" customFormat="1" x14ac:dyDescent="0.3">
      <c r="A1" t="s">
        <v>140</v>
      </c>
      <c r="B1" s="9"/>
      <c r="C1" s="9"/>
    </row>
    <row r="2" spans="1:34" customFormat="1" x14ac:dyDescent="0.3">
      <c r="A2" s="15"/>
      <c r="B2" s="201">
        <v>3</v>
      </c>
      <c r="C2" s="201"/>
      <c r="E2" s="124" t="s">
        <v>133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customFormat="1" x14ac:dyDescent="0.3">
      <c r="A3" s="15"/>
      <c r="B3" s="201"/>
      <c r="C3" s="201"/>
      <c r="E3" s="125" t="s">
        <v>126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customFormat="1" x14ac:dyDescent="0.3">
      <c r="A4" s="15"/>
      <c r="B4" s="201"/>
      <c r="C4" s="201"/>
      <c r="D4" s="67"/>
      <c r="E4" s="67"/>
      <c r="F4" s="67"/>
      <c r="G4" s="67"/>
      <c r="H4" s="6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t="s">
        <v>95</v>
      </c>
      <c r="AG5" s="15"/>
      <c r="AH5" s="15"/>
    </row>
    <row r="6" spans="1:34" customFormat="1" ht="28.8" customHeight="1" x14ac:dyDescent="0.3">
      <c r="A6" s="15"/>
      <c r="B6" s="202" t="s">
        <v>4</v>
      </c>
      <c r="C6" s="203"/>
      <c r="D6" s="53" t="s">
        <v>5</v>
      </c>
      <c r="E6" s="87" t="s">
        <v>6</v>
      </c>
      <c r="F6" s="18"/>
      <c r="G6" s="204" t="s">
        <v>4</v>
      </c>
      <c r="H6" s="204"/>
      <c r="I6" s="87" t="s">
        <v>5</v>
      </c>
      <c r="J6" s="87" t="s">
        <v>6</v>
      </c>
      <c r="K6" s="15"/>
      <c r="L6" s="205" t="s">
        <v>4</v>
      </c>
      <c r="M6" s="206"/>
      <c r="N6" s="87" t="s">
        <v>5</v>
      </c>
      <c r="O6" s="87" t="s">
        <v>6</v>
      </c>
      <c r="P6" s="143"/>
      <c r="Q6" s="207"/>
      <c r="R6" s="207"/>
      <c r="S6" s="75"/>
      <c r="T6" s="75"/>
      <c r="U6" s="15"/>
      <c r="V6" s="207"/>
      <c r="W6" s="207"/>
      <c r="X6" s="75"/>
      <c r="Y6" s="75"/>
      <c r="Z6" s="75"/>
      <c r="AA6" s="207"/>
      <c r="AB6" s="207"/>
      <c r="AC6" s="75"/>
      <c r="AD6" s="75"/>
      <c r="AE6" s="75"/>
    </row>
    <row r="7" spans="1:34" customFormat="1" x14ac:dyDescent="0.3">
      <c r="A7" s="15"/>
      <c r="B7" s="57">
        <v>0.41666666666666669</v>
      </c>
      <c r="C7" s="57">
        <v>0.5</v>
      </c>
      <c r="D7" s="54">
        <v>5</v>
      </c>
      <c r="E7" s="194" t="s">
        <v>27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4" customFormat="1" ht="23.4" customHeight="1" x14ac:dyDescent="0.3">
      <c r="A8" s="15"/>
      <c r="B8" s="55">
        <f>B7+TIME(0,D7,0)</f>
        <v>0.4201388888888889</v>
      </c>
      <c r="C8" s="55">
        <f>C7+TIME(0,D7,0)</f>
        <v>0.50347222222222221</v>
      </c>
      <c r="D8" s="54">
        <v>10</v>
      </c>
      <c r="E8" s="195" t="s">
        <v>157</v>
      </c>
      <c r="F8" s="196"/>
      <c r="G8" s="196"/>
      <c r="H8" s="196"/>
      <c r="I8" s="196"/>
      <c r="J8" s="196"/>
      <c r="K8" s="196"/>
      <c r="L8" s="196"/>
      <c r="M8" s="196"/>
      <c r="N8" s="196"/>
      <c r="O8" s="197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5"/>
      <c r="AF8" t="s">
        <v>96</v>
      </c>
    </row>
    <row r="9" spans="1:34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G9" t="s">
        <v>98</v>
      </c>
      <c r="AH9">
        <f>SUMIF(AF$7:AF$20,"=P",D$7:D$20)</f>
        <v>45</v>
      </c>
    </row>
    <row r="10" spans="1:34" customFormat="1" ht="15.6" customHeight="1" x14ac:dyDescent="0.3">
      <c r="A10" s="20"/>
      <c r="B10" s="191" t="s">
        <v>29</v>
      </c>
      <c r="C10" s="192"/>
      <c r="D10" s="192"/>
      <c r="E10" s="193"/>
      <c r="F10" s="27"/>
      <c r="G10" s="191" t="s">
        <v>137</v>
      </c>
      <c r="H10" s="192"/>
      <c r="I10" s="192"/>
      <c r="J10" s="193"/>
      <c r="K10" s="28"/>
      <c r="L10" s="191" t="s">
        <v>88</v>
      </c>
      <c r="M10" s="192"/>
      <c r="N10" s="192"/>
      <c r="O10" s="193"/>
      <c r="P10" s="27"/>
      <c r="Q10" s="15"/>
      <c r="R10" s="15"/>
      <c r="S10" s="15"/>
      <c r="T10" s="15"/>
      <c r="U10" s="20"/>
      <c r="V10" s="15"/>
      <c r="W10" s="15"/>
      <c r="X10" s="15"/>
      <c r="Y10" s="15"/>
      <c r="Z10" s="25"/>
      <c r="AA10" s="15"/>
      <c r="AB10" s="15"/>
      <c r="AC10" s="15"/>
      <c r="AD10" s="15"/>
      <c r="AE10" s="25"/>
      <c r="AG10" t="s">
        <v>96</v>
      </c>
      <c r="AH10">
        <f>SUMIF(AF$7:AF$20,"=T",D$7:D$20)</f>
        <v>55</v>
      </c>
    </row>
    <row r="11" spans="1:34" customFormat="1" ht="33" customHeight="1" x14ac:dyDescent="0.3">
      <c r="A11" s="15"/>
      <c r="B11" s="55">
        <f>B8+TIME(0,$D8,0)</f>
        <v>0.42708333333333331</v>
      </c>
      <c r="C11" s="55">
        <f>C8+TIME(0,$D8,0)</f>
        <v>0.51041666666666663</v>
      </c>
      <c r="D11" s="54">
        <v>45</v>
      </c>
      <c r="E11" s="127" t="s">
        <v>159</v>
      </c>
      <c r="F11" s="25"/>
      <c r="G11" s="55">
        <f>$B8+TIME(0,$D8,0)</f>
        <v>0.42708333333333331</v>
      </c>
      <c r="H11" s="55">
        <f>$C8+TIME(0,$D8,0)</f>
        <v>0.51041666666666663</v>
      </c>
      <c r="I11" s="54">
        <v>30</v>
      </c>
      <c r="J11" s="127" t="s">
        <v>86</v>
      </c>
      <c r="K11" s="30"/>
      <c r="L11" s="55">
        <f>$B8+TIME(0,$D8,0)</f>
        <v>0.42708333333333331</v>
      </c>
      <c r="M11" s="55">
        <f>$C8+TIME(0,$D8,0)</f>
        <v>0.51041666666666663</v>
      </c>
      <c r="N11" s="54">
        <v>30</v>
      </c>
      <c r="O11" s="127" t="s">
        <v>86</v>
      </c>
      <c r="P11" s="25"/>
      <c r="Q11" s="15"/>
      <c r="R11" s="15"/>
      <c r="S11" s="15"/>
      <c r="T11" s="15"/>
      <c r="U11" s="15"/>
      <c r="V11" s="15"/>
      <c r="W11" s="15"/>
      <c r="X11" s="15"/>
      <c r="Y11" s="15"/>
      <c r="Z11" s="25"/>
      <c r="AA11" s="15"/>
      <c r="AB11" s="15"/>
      <c r="AC11" s="15"/>
      <c r="AD11" s="15"/>
      <c r="AE11" s="25"/>
      <c r="AF11" t="s">
        <v>96</v>
      </c>
      <c r="AG11" t="s">
        <v>97</v>
      </c>
      <c r="AH11">
        <f>SUMIF(AF$7:AF$20,"=A",D$7:D$20)</f>
        <v>10</v>
      </c>
    </row>
    <row r="12" spans="1:34" customFormat="1" ht="33.6" customHeight="1" x14ac:dyDescent="0.3">
      <c r="A12" s="15"/>
      <c r="B12" s="55">
        <f>B11+TIME(0,D11,0)</f>
        <v>0.45833333333333331</v>
      </c>
      <c r="C12" s="55">
        <f>C11+TIME(0,D11,0)</f>
        <v>0.54166666666666663</v>
      </c>
      <c r="D12" s="54">
        <v>45</v>
      </c>
      <c r="E12" s="127" t="s">
        <v>165</v>
      </c>
      <c r="F12" s="25"/>
      <c r="G12" s="55">
        <f>G11+TIME(0,$I16,0)</f>
        <v>0.44791666666666663</v>
      </c>
      <c r="H12" s="55">
        <f>H11+TIME(0,$I16,0)</f>
        <v>0.53125</v>
      </c>
      <c r="I12" s="54">
        <v>30</v>
      </c>
      <c r="J12" s="127" t="s">
        <v>165</v>
      </c>
      <c r="K12" s="30"/>
      <c r="L12" s="55">
        <f>L11+TIME(0,$N11,0)</f>
        <v>0.44791666666666663</v>
      </c>
      <c r="M12" s="55">
        <f>M11+TIME(0,$N11,0)</f>
        <v>0.53125</v>
      </c>
      <c r="N12" s="54">
        <v>45</v>
      </c>
      <c r="O12" s="127" t="s">
        <v>165</v>
      </c>
      <c r="P12" s="25"/>
      <c r="Q12" s="15"/>
      <c r="R12" s="15"/>
      <c r="S12" s="15"/>
      <c r="T12" s="15"/>
      <c r="U12" s="15"/>
      <c r="V12" s="15"/>
      <c r="W12" s="15"/>
      <c r="X12" s="15"/>
      <c r="Y12" s="15"/>
      <c r="Z12" s="25"/>
      <c r="AA12" s="15"/>
      <c r="AB12" s="15"/>
      <c r="AC12" s="15"/>
      <c r="AD12" s="15"/>
      <c r="AE12" s="25"/>
      <c r="AF12" t="s">
        <v>98</v>
      </c>
      <c r="AG12" s="15"/>
      <c r="AH12" s="15"/>
    </row>
    <row r="13" spans="1:34" customFormat="1" ht="28.8" x14ac:dyDescent="0.3">
      <c r="A13" s="15"/>
      <c r="B13" s="31"/>
      <c r="C13" s="31"/>
      <c r="D13" s="32"/>
      <c r="E13" s="32"/>
      <c r="F13" s="25"/>
      <c r="G13" s="55">
        <f>G12+TIME(0,$I17,0)</f>
        <v>0.46874999999999994</v>
      </c>
      <c r="H13" s="55">
        <f>H12+TIME(0,$I17,0)</f>
        <v>0.55208333333333337</v>
      </c>
      <c r="I13" s="54">
        <v>30</v>
      </c>
      <c r="J13" s="127" t="s">
        <v>135</v>
      </c>
      <c r="K13" s="30"/>
      <c r="L13" s="55">
        <f>L12+TIME(0,$N12,0)</f>
        <v>0.47916666666666663</v>
      </c>
      <c r="M13" s="55">
        <f>M12+TIME(0,$N12,0)</f>
        <v>0.5625</v>
      </c>
      <c r="N13" s="54">
        <v>15</v>
      </c>
      <c r="O13" s="127" t="s">
        <v>166</v>
      </c>
      <c r="P13" s="25"/>
      <c r="Q13" s="15"/>
      <c r="R13" s="15"/>
      <c r="S13" s="15"/>
      <c r="T13" s="15"/>
      <c r="U13" s="15"/>
      <c r="V13" s="15"/>
      <c r="W13" s="15"/>
      <c r="X13" s="15"/>
      <c r="Y13" s="15"/>
      <c r="Z13" s="25"/>
      <c r="AA13" s="15"/>
      <c r="AB13" s="15"/>
      <c r="AC13" s="15"/>
      <c r="AD13" s="15"/>
      <c r="AE13" s="25"/>
    </row>
    <row r="14" spans="1:34" customFormat="1" x14ac:dyDescent="0.3">
      <c r="A14" s="15"/>
      <c r="B14" s="74"/>
      <c r="C14" s="74"/>
      <c r="D14" s="25"/>
      <c r="E14" s="25"/>
      <c r="F14" s="25"/>
      <c r="G14" s="74"/>
      <c r="H14" s="74"/>
      <c r="I14" s="25"/>
      <c r="J14" s="25"/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  <c r="V14" s="74"/>
      <c r="W14" s="74"/>
      <c r="X14" s="25"/>
      <c r="Y14" s="25"/>
      <c r="Z14" s="25"/>
      <c r="AA14" s="74"/>
      <c r="AB14" s="74"/>
      <c r="AC14" s="25"/>
      <c r="AD14" s="25"/>
      <c r="AE14" s="25"/>
    </row>
    <row r="15" spans="1:34" customFormat="1" x14ac:dyDescent="0.3">
      <c r="A15" s="15"/>
      <c r="B15" s="191" t="s">
        <v>50</v>
      </c>
      <c r="C15" s="192"/>
      <c r="D15" s="192"/>
      <c r="E15" s="193"/>
      <c r="F15" s="25"/>
      <c r="G15" s="191" t="s">
        <v>138</v>
      </c>
      <c r="H15" s="192"/>
      <c r="I15" s="192"/>
      <c r="J15" s="193"/>
      <c r="K15" s="30"/>
      <c r="L15" s="191" t="s">
        <v>136</v>
      </c>
      <c r="M15" s="192"/>
      <c r="N15" s="192"/>
      <c r="O15" s="193"/>
      <c r="P15" s="25"/>
      <c r="Q15" s="74"/>
      <c r="R15" s="74"/>
      <c r="S15" s="25"/>
      <c r="T15" s="25"/>
      <c r="U15" s="15"/>
      <c r="V15" s="74"/>
      <c r="W15" s="74"/>
      <c r="X15" s="25"/>
      <c r="Y15" s="25"/>
      <c r="Z15" s="25"/>
      <c r="AA15" s="74"/>
      <c r="AB15" s="74"/>
      <c r="AC15" s="25"/>
      <c r="AD15" s="25"/>
      <c r="AE15" s="25"/>
    </row>
    <row r="16" spans="1:34" customFormat="1" ht="33.6" customHeight="1" x14ac:dyDescent="0.3">
      <c r="A16" s="15"/>
      <c r="B16" s="55">
        <f>B8+TIME(0,$D8,0)</f>
        <v>0.42708333333333331</v>
      </c>
      <c r="C16" s="55">
        <f>C8+TIME(0,$D8,0)</f>
        <v>0.51041666666666663</v>
      </c>
      <c r="D16" s="54">
        <v>45</v>
      </c>
      <c r="E16" s="127" t="s">
        <v>165</v>
      </c>
      <c r="F16" s="25"/>
      <c r="G16" s="55">
        <f>$B8+TIME(0,$D8,0)</f>
        <v>0.42708333333333331</v>
      </c>
      <c r="H16" s="55">
        <f>$C8+TIME(0,$D8,0)</f>
        <v>0.51041666666666663</v>
      </c>
      <c r="I16" s="54">
        <v>30</v>
      </c>
      <c r="J16" s="127" t="s">
        <v>135</v>
      </c>
      <c r="K16" s="30"/>
      <c r="L16" s="55">
        <f>$B8+TIME(0,$D8,0)</f>
        <v>0.42708333333333331</v>
      </c>
      <c r="M16" s="55">
        <f>$C8+TIME(0,$D8,0)</f>
        <v>0.51041666666666663</v>
      </c>
      <c r="N16" s="54">
        <v>45</v>
      </c>
      <c r="O16" s="127" t="s">
        <v>165</v>
      </c>
      <c r="P16" s="25"/>
      <c r="Q16" s="74"/>
      <c r="R16" s="74"/>
      <c r="S16" s="25"/>
      <c r="T16" s="25"/>
      <c r="U16" s="15"/>
      <c r="V16" s="74"/>
      <c r="W16" s="74"/>
      <c r="X16" s="25"/>
      <c r="Y16" s="25"/>
      <c r="Z16" s="25"/>
      <c r="AA16" s="74"/>
      <c r="AB16" s="74"/>
      <c r="AC16" s="25"/>
      <c r="AD16" s="25"/>
      <c r="AE16" s="25"/>
    </row>
    <row r="17" spans="1:34" customFormat="1" ht="33.6" customHeight="1" x14ac:dyDescent="0.3">
      <c r="A17" s="15"/>
      <c r="B17" s="55">
        <f>B16+TIME(0,D16,0)</f>
        <v>0.45833333333333331</v>
      </c>
      <c r="C17" s="55">
        <f>C16+TIME(0,D16,0)</f>
        <v>0.54166666666666663</v>
      </c>
      <c r="D17" s="54">
        <v>45</v>
      </c>
      <c r="E17" s="127" t="s">
        <v>159</v>
      </c>
      <c r="F17" s="25"/>
      <c r="G17" s="55">
        <f>G16+TIME(0,$I16,0)</f>
        <v>0.44791666666666663</v>
      </c>
      <c r="H17" s="55">
        <f>H16+TIME(0,$I16,0)</f>
        <v>0.53125</v>
      </c>
      <c r="I17" s="54">
        <v>30</v>
      </c>
      <c r="J17" s="127" t="s">
        <v>165</v>
      </c>
      <c r="K17" s="30"/>
      <c r="L17" s="55">
        <f>L16+TIME(0,$N11,0)</f>
        <v>0.44791666666666663</v>
      </c>
      <c r="M17" s="55">
        <f>M16+TIME(0,$N11,0)</f>
        <v>0.53125</v>
      </c>
      <c r="N17" s="54">
        <v>15</v>
      </c>
      <c r="O17" s="127" t="s">
        <v>59</v>
      </c>
      <c r="P17" s="25"/>
      <c r="Q17" s="74"/>
      <c r="R17" s="74"/>
      <c r="S17" s="25"/>
      <c r="T17" s="25"/>
      <c r="U17" s="15"/>
      <c r="V17" s="74"/>
      <c r="W17" s="74"/>
      <c r="X17" s="25"/>
      <c r="Y17" s="25"/>
      <c r="Z17" s="25"/>
      <c r="AA17" s="74"/>
      <c r="AB17" s="74"/>
      <c r="AC17" s="25"/>
      <c r="AD17" s="25"/>
      <c r="AE17" s="25"/>
    </row>
    <row r="18" spans="1:34" customFormat="1" ht="31.8" customHeight="1" x14ac:dyDescent="0.3">
      <c r="A18" s="15"/>
      <c r="B18" s="74"/>
      <c r="C18" s="74"/>
      <c r="D18" s="25"/>
      <c r="E18" s="25"/>
      <c r="F18" s="25"/>
      <c r="G18" s="55">
        <f>G17+TIME(0,$I17,0)</f>
        <v>0.46874999999999994</v>
      </c>
      <c r="H18" s="55">
        <f>H17+TIME(0,$I17,0)</f>
        <v>0.55208333333333337</v>
      </c>
      <c r="I18" s="54">
        <v>30</v>
      </c>
      <c r="J18" s="127" t="s">
        <v>86</v>
      </c>
      <c r="K18" s="30"/>
      <c r="L18" s="55">
        <f>L17+TIME(0,$N12,0)</f>
        <v>0.47916666666666663</v>
      </c>
      <c r="M18" s="55">
        <f>M17+TIME(0,$N12,0)</f>
        <v>0.5625</v>
      </c>
      <c r="N18" s="54">
        <v>30</v>
      </c>
      <c r="O18" s="127" t="s">
        <v>86</v>
      </c>
      <c r="P18" s="25"/>
      <c r="Q18" s="74"/>
      <c r="R18" s="74"/>
      <c r="S18" s="25"/>
      <c r="T18" s="25"/>
      <c r="U18" s="15"/>
      <c r="V18" s="74"/>
      <c r="W18" s="74"/>
      <c r="X18" s="25"/>
      <c r="Y18" s="25"/>
      <c r="Z18" s="25"/>
      <c r="AA18" s="74"/>
      <c r="AB18" s="74"/>
      <c r="AC18" s="25"/>
      <c r="AD18" s="25"/>
      <c r="AE18" s="25"/>
    </row>
    <row r="19" spans="1:34" customFormat="1" x14ac:dyDescent="0.3">
      <c r="A19" s="15"/>
      <c r="B19" s="74"/>
      <c r="C19" s="74"/>
      <c r="D19" s="25"/>
      <c r="E19" s="25"/>
      <c r="F19" s="25"/>
      <c r="G19" s="74"/>
      <c r="H19" s="74"/>
      <c r="I19" s="25"/>
      <c r="J19" s="25"/>
      <c r="K19" s="30"/>
      <c r="L19" s="74"/>
      <c r="M19" s="74"/>
      <c r="N19" s="25"/>
      <c r="O19" s="25"/>
      <c r="P19" s="25"/>
      <c r="Q19" s="74"/>
      <c r="R19" s="74"/>
      <c r="S19" s="25"/>
      <c r="T19" s="25"/>
      <c r="U19" s="15"/>
      <c r="V19" s="74"/>
      <c r="W19" s="74"/>
      <c r="X19" s="25"/>
      <c r="Y19" s="25"/>
      <c r="Z19" s="25"/>
      <c r="AA19" s="74"/>
      <c r="AB19" s="74"/>
      <c r="AC19" s="25"/>
      <c r="AD19" s="25"/>
      <c r="AE19" s="25"/>
    </row>
    <row r="20" spans="1:34" customFormat="1" x14ac:dyDescent="0.3">
      <c r="A20" s="16"/>
      <c r="B20" s="55">
        <f>B12+TIME(0,D12,0)</f>
        <v>0.48958333333333331</v>
      </c>
      <c r="C20" s="55">
        <f>C12+TIME(0,D12,0)</f>
        <v>0.57291666666666663</v>
      </c>
      <c r="D20" s="54">
        <v>5</v>
      </c>
      <c r="E20" s="198" t="s">
        <v>81</v>
      </c>
      <c r="F20" s="199"/>
      <c r="G20" s="199"/>
      <c r="H20" s="199"/>
      <c r="I20" s="199"/>
      <c r="J20" s="199"/>
      <c r="K20" s="199"/>
      <c r="L20" s="199"/>
      <c r="M20" s="199"/>
      <c r="N20" s="199"/>
      <c r="O20" s="200"/>
      <c r="AE20" s="15"/>
      <c r="AF20" t="s">
        <v>97</v>
      </c>
    </row>
    <row r="21" spans="1:34" customFormat="1" hidden="1" x14ac:dyDescent="0.3">
      <c r="B21" s="9"/>
      <c r="C21" s="66" t="s">
        <v>14</v>
      </c>
      <c r="D21" s="9">
        <f>SUM(D7:D20)</f>
        <v>200</v>
      </c>
      <c r="E21" s="15"/>
      <c r="F21" s="15"/>
      <c r="G21" s="14"/>
      <c r="H21" s="14"/>
      <c r="I21" s="9" t="e">
        <f>SUM(#REF!)+$D7+$D8+D20</f>
        <v>#REF!</v>
      </c>
      <c r="J21" s="15"/>
      <c r="K21" s="15"/>
      <c r="L21" s="15"/>
      <c r="M21" s="15"/>
      <c r="N21" s="9">
        <f>SUM(I16:I18)+$D7+$D8+D20</f>
        <v>110</v>
      </c>
      <c r="O21" s="15"/>
      <c r="P21" s="15"/>
      <c r="Q21" s="15"/>
      <c r="R21" s="15"/>
      <c r="S21" s="9">
        <f>SUM(I11:I13)+$D7+$D8+D20</f>
        <v>110</v>
      </c>
      <c r="T21" s="15"/>
      <c r="U21" s="15"/>
      <c r="V21" s="15"/>
      <c r="W21" s="15"/>
      <c r="X21" s="9">
        <f>SUM(N11:N13)+$D7+$D8+D20</f>
        <v>110</v>
      </c>
      <c r="Y21" s="15"/>
      <c r="Z21" s="15"/>
      <c r="AA21" s="15"/>
      <c r="AB21" s="15"/>
      <c r="AC21" s="9">
        <f>SUM(N16:N18)+$D7+$D8+I20</f>
        <v>105</v>
      </c>
      <c r="AD21" s="15"/>
      <c r="AE21" s="15"/>
    </row>
    <row r="22" spans="1:34" customFormat="1" x14ac:dyDescent="0.3">
      <c r="B22" s="9"/>
      <c r="C22" s="66"/>
      <c r="D22" s="9"/>
      <c r="E22" s="15"/>
      <c r="F22" s="15"/>
      <c r="G22" s="14"/>
      <c r="H22" s="14"/>
      <c r="I22" s="9"/>
      <c r="J22" s="15"/>
      <c r="K22" s="15"/>
      <c r="L22" s="15"/>
      <c r="M22" s="15"/>
      <c r="N22" s="9"/>
      <c r="O22" s="15"/>
      <c r="P22" s="15"/>
      <c r="Q22" s="15"/>
      <c r="R22" s="15"/>
      <c r="S22" s="9"/>
      <c r="T22" s="15"/>
      <c r="U22" s="15"/>
      <c r="V22" s="15"/>
      <c r="W22" s="15"/>
      <c r="X22" s="9"/>
      <c r="Y22" s="15"/>
      <c r="Z22" s="15"/>
      <c r="AA22" s="15"/>
      <c r="AB22" s="15"/>
      <c r="AC22" s="9"/>
      <c r="AD22" s="15"/>
      <c r="AE22" s="15"/>
    </row>
    <row r="23" spans="1:34" customFormat="1" x14ac:dyDescent="0.3">
      <c r="A23" s="15"/>
      <c r="B23" s="14"/>
      <c r="C23" s="14"/>
      <c r="D23" s="15"/>
      <c r="E23" s="15"/>
      <c r="F23" s="15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customFormat="1" x14ac:dyDescent="0.3">
      <c r="B24" s="9"/>
      <c r="C24" s="9"/>
      <c r="E24" t="s">
        <v>25</v>
      </c>
      <c r="G24" s="9"/>
      <c r="H24" s="9"/>
    </row>
    <row r="25" spans="1:34" customFormat="1" x14ac:dyDescent="0.3">
      <c r="B25" s="9"/>
      <c r="C25" s="9"/>
      <c r="E25" t="s">
        <v>26</v>
      </c>
      <c r="G25" s="9"/>
      <c r="H25" s="9"/>
    </row>
    <row r="26" spans="1:34" customFormat="1" x14ac:dyDescent="0.3">
      <c r="B26" s="9"/>
      <c r="C26" s="9"/>
      <c r="E26" s="49" t="s">
        <v>36</v>
      </c>
      <c r="G26" s="9"/>
      <c r="H26" s="9"/>
    </row>
    <row r="27" spans="1:34" customFormat="1" x14ac:dyDescent="0.3">
      <c r="A27" s="15"/>
      <c r="B27" s="14"/>
      <c r="C27" s="14"/>
      <c r="D27" s="15"/>
      <c r="E27" s="15"/>
      <c r="F27" s="15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customFormat="1" x14ac:dyDescent="0.3">
      <c r="B28" s="9"/>
      <c r="C28" s="9"/>
    </row>
    <row r="29" spans="1:34" customFormat="1" x14ac:dyDescent="0.3">
      <c r="B29" s="9"/>
      <c r="C29" s="9"/>
      <c r="E29" t="s">
        <v>147</v>
      </c>
    </row>
    <row r="30" spans="1:34" customFormat="1" x14ac:dyDescent="0.3">
      <c r="B30" s="9"/>
      <c r="C30" s="9"/>
      <c r="E30" t="s">
        <v>148</v>
      </c>
    </row>
    <row r="31" spans="1:34" customFormat="1" x14ac:dyDescent="0.3">
      <c r="B31" s="9"/>
      <c r="C31" s="9"/>
      <c r="E31" t="s">
        <v>149</v>
      </c>
    </row>
    <row r="32" spans="1:34" customFormat="1" x14ac:dyDescent="0.3">
      <c r="B32" s="9"/>
      <c r="C32" s="9"/>
    </row>
    <row r="33" spans="1:34" customFormat="1" x14ac:dyDescent="0.3">
      <c r="B33" s="9"/>
      <c r="C33" s="9"/>
    </row>
    <row r="34" spans="1:34" customFormat="1" x14ac:dyDescent="0.3">
      <c r="B34" s="9"/>
      <c r="C34" s="9"/>
    </row>
    <row r="35" spans="1:34" customFormat="1" x14ac:dyDescent="0.3">
      <c r="B35" s="9"/>
      <c r="C35" s="9"/>
    </row>
    <row r="36" spans="1:34" customFormat="1" x14ac:dyDescent="0.3">
      <c r="B36" s="9"/>
      <c r="C36" s="9"/>
    </row>
    <row r="39" spans="1:34" ht="14.4" customHeight="1" x14ac:dyDescent="0.3">
      <c r="B39" s="170">
        <v>3</v>
      </c>
      <c r="C39" s="170"/>
      <c r="D39" s="2" t="s">
        <v>83</v>
      </c>
      <c r="E39" s="2"/>
      <c r="F39" s="2"/>
      <c r="G39" s="2"/>
      <c r="H39" s="2"/>
      <c r="I39" s="16"/>
    </row>
    <row r="40" spans="1:34" ht="14.4" customHeight="1" x14ac:dyDescent="0.3">
      <c r="B40" s="170"/>
      <c r="C40" s="170"/>
      <c r="D40" s="7" t="s">
        <v>84</v>
      </c>
      <c r="E40" s="7"/>
      <c r="F40" s="7"/>
      <c r="G40" s="7"/>
      <c r="H40" s="7"/>
      <c r="I40" s="16"/>
    </row>
    <row r="41" spans="1:34" ht="14.4" customHeight="1" x14ac:dyDescent="0.3">
      <c r="B41" s="170"/>
      <c r="C41" s="170"/>
      <c r="D41" s="23" t="s">
        <v>2</v>
      </c>
      <c r="E41" s="23"/>
      <c r="F41" s="23"/>
      <c r="G41" s="23"/>
      <c r="H41" s="23"/>
    </row>
    <row r="42" spans="1:34" x14ac:dyDescent="0.3">
      <c r="A42" s="15" t="s">
        <v>109</v>
      </c>
    </row>
    <row r="43" spans="1:34" x14ac:dyDescent="0.3">
      <c r="A43" s="15" t="s">
        <v>111</v>
      </c>
      <c r="E43" s="9" t="s">
        <v>3</v>
      </c>
      <c r="AF43" t="s">
        <v>95</v>
      </c>
      <c r="AG43"/>
      <c r="AH43"/>
    </row>
    <row r="44" spans="1:34" ht="14.4" customHeight="1" x14ac:dyDescent="0.3">
      <c r="B44" s="202" t="s">
        <v>4</v>
      </c>
      <c r="C44" s="203"/>
      <c r="D44" s="51" t="s">
        <v>5</v>
      </c>
      <c r="E44" s="87" t="s">
        <v>6</v>
      </c>
      <c r="F44" s="18"/>
      <c r="G44" s="202" t="s">
        <v>4</v>
      </c>
      <c r="H44" s="203"/>
      <c r="I44" s="12" t="s">
        <v>5</v>
      </c>
      <c r="J44" s="87" t="s">
        <v>6</v>
      </c>
      <c r="L44" s="202" t="s">
        <v>4</v>
      </c>
      <c r="M44" s="203"/>
      <c r="N44" s="12" t="s">
        <v>5</v>
      </c>
      <c r="O44" s="87" t="s">
        <v>6</v>
      </c>
      <c r="P44" s="18"/>
      <c r="Q44" s="202" t="s">
        <v>4</v>
      </c>
      <c r="R44" s="203"/>
      <c r="S44" s="12" t="s">
        <v>5</v>
      </c>
      <c r="T44" s="87" t="s">
        <v>6</v>
      </c>
      <c r="V44" s="202" t="s">
        <v>4</v>
      </c>
      <c r="W44" s="203"/>
      <c r="X44" s="12" t="s">
        <v>5</v>
      </c>
      <c r="Y44" s="87" t="s">
        <v>6</v>
      </c>
      <c r="Z44" s="75"/>
      <c r="AA44" s="202" t="s">
        <v>4</v>
      </c>
      <c r="AB44" s="203"/>
      <c r="AC44" s="12" t="s">
        <v>5</v>
      </c>
      <c r="AD44" s="87" t="s">
        <v>6</v>
      </c>
      <c r="AE44" s="75"/>
      <c r="AF44"/>
      <c r="AG44"/>
      <c r="AH44"/>
    </row>
    <row r="45" spans="1:34" x14ac:dyDescent="0.3">
      <c r="B45" s="57">
        <v>0.41666666666666669</v>
      </c>
      <c r="C45" s="57">
        <v>0.5</v>
      </c>
      <c r="D45" s="54">
        <v>5</v>
      </c>
      <c r="E45" s="211" t="s">
        <v>27</v>
      </c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3"/>
      <c r="Z45" s="139"/>
      <c r="AA45" s="139"/>
      <c r="AB45" s="139"/>
      <c r="AC45" s="139"/>
      <c r="AF45" t="s">
        <v>97</v>
      </c>
      <c r="AG45"/>
      <c r="AH45"/>
    </row>
    <row r="46" spans="1:34" ht="23.4" customHeight="1" x14ac:dyDescent="0.3">
      <c r="B46" s="55">
        <f>B45+TIME(0,D45,0)</f>
        <v>0.4201388888888889</v>
      </c>
      <c r="C46" s="55">
        <f>C45+TIME(0,D45,0)</f>
        <v>0.50347222222222221</v>
      </c>
      <c r="D46" s="54">
        <v>10</v>
      </c>
      <c r="E46" s="214" t="s">
        <v>76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6"/>
      <c r="Z46" s="140"/>
      <c r="AA46" s="140"/>
      <c r="AB46" s="140"/>
      <c r="AC46" s="140"/>
      <c r="AF46" t="s">
        <v>96</v>
      </c>
      <c r="AG46"/>
      <c r="AH46"/>
    </row>
    <row r="47" spans="1:34" ht="23.4" customHeight="1" x14ac:dyDescent="0.3">
      <c r="B47" s="74"/>
      <c r="C47" s="7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AF47"/>
      <c r="AG47"/>
      <c r="AH47"/>
    </row>
    <row r="48" spans="1:34" customFormat="1" ht="14.4" customHeight="1" x14ac:dyDescent="0.3">
      <c r="B48" s="77"/>
      <c r="D48" s="77" t="s">
        <v>45</v>
      </c>
      <c r="E48" s="77"/>
      <c r="F48" s="77"/>
      <c r="G48" s="78"/>
      <c r="H48" s="78"/>
      <c r="I48" t="s">
        <v>9</v>
      </c>
      <c r="N48" t="s">
        <v>9</v>
      </c>
      <c r="O48" s="78"/>
      <c r="P48" s="78"/>
      <c r="Q48" s="78"/>
      <c r="R48" s="78"/>
      <c r="S48" t="s">
        <v>9</v>
      </c>
      <c r="T48" s="78"/>
      <c r="X48" t="s">
        <v>9</v>
      </c>
      <c r="AC48" t="s">
        <v>9</v>
      </c>
    </row>
    <row r="49" spans="1:34" s="20" customFormat="1" ht="15.75" customHeight="1" x14ac:dyDescent="0.3">
      <c r="B49" s="208" t="s">
        <v>29</v>
      </c>
      <c r="C49" s="209"/>
      <c r="D49" s="209"/>
      <c r="E49" s="210"/>
      <c r="F49" s="27"/>
      <c r="G49" s="208" t="s">
        <v>50</v>
      </c>
      <c r="H49" s="209"/>
      <c r="I49" s="209"/>
      <c r="J49" s="210"/>
      <c r="K49" s="28"/>
      <c r="L49" s="208" t="s">
        <v>30</v>
      </c>
      <c r="M49" s="209"/>
      <c r="N49" s="209"/>
      <c r="O49" s="210"/>
      <c r="P49" s="27"/>
      <c r="Q49" s="208" t="s">
        <v>48</v>
      </c>
      <c r="R49" s="209"/>
      <c r="S49" s="209"/>
      <c r="T49" s="210"/>
      <c r="V49" s="208" t="s">
        <v>88</v>
      </c>
      <c r="W49" s="209"/>
      <c r="X49" s="209"/>
      <c r="Y49" s="210"/>
      <c r="Z49" s="27"/>
      <c r="AA49" s="208" t="s">
        <v>88</v>
      </c>
      <c r="AB49" s="209"/>
      <c r="AC49" s="209"/>
      <c r="AD49" s="210"/>
      <c r="AE49" s="27"/>
      <c r="AF49"/>
      <c r="AG49" t="s">
        <v>98</v>
      </c>
      <c r="AH49">
        <f>SUMIF(AF$45:AF$57,"=p",D$45:D$57)</f>
        <v>45</v>
      </c>
    </row>
    <row r="50" spans="1:34" ht="28.8" x14ac:dyDescent="0.3">
      <c r="B50" s="55">
        <f>B46+TIME(0,$D46,0)</f>
        <v>0.42708333333333331</v>
      </c>
      <c r="C50" s="55">
        <f>C46+TIME(0,$D46,0)</f>
        <v>0.51041666666666663</v>
      </c>
      <c r="D50" s="54">
        <v>45</v>
      </c>
      <c r="E50" s="89" t="s">
        <v>31</v>
      </c>
      <c r="F50" s="26"/>
      <c r="G50" s="55">
        <f>$B46+TIME(0,$D46,0)</f>
        <v>0.42708333333333331</v>
      </c>
      <c r="H50" s="55">
        <f>$C46+TIME(0,$D46,0)</f>
        <v>0.51041666666666663</v>
      </c>
      <c r="I50" s="54">
        <v>30</v>
      </c>
      <c r="J50" s="29" t="s">
        <v>86</v>
      </c>
      <c r="K50" s="30"/>
      <c r="L50" s="55">
        <f>$B46+TIME(0,$D46,0)</f>
        <v>0.42708333333333331</v>
      </c>
      <c r="M50" s="55">
        <f>$C46+TIME(0,$D46,0)</f>
        <v>0.51041666666666663</v>
      </c>
      <c r="N50" s="54">
        <v>30</v>
      </c>
      <c r="O50" s="29" t="s">
        <v>33</v>
      </c>
      <c r="P50" s="26"/>
      <c r="Q50" s="55">
        <f>$B46+TIME(0,$D46,0)</f>
        <v>0.42708333333333331</v>
      </c>
      <c r="R50" s="55">
        <f>$C46+TIME(0,$D46,0)</f>
        <v>0.51041666666666663</v>
      </c>
      <c r="S50" s="54">
        <v>45</v>
      </c>
      <c r="T50" s="29" t="s">
        <v>34</v>
      </c>
      <c r="V50" s="55">
        <f>$B46+TIME(0,$D46,0)</f>
        <v>0.42708333333333331</v>
      </c>
      <c r="W50" s="55">
        <f>$C46+TIME(0,$D46,0)</f>
        <v>0.51041666666666663</v>
      </c>
      <c r="X50" s="54">
        <v>30</v>
      </c>
      <c r="Y50" s="29" t="s">
        <v>86</v>
      </c>
      <c r="Z50" s="141"/>
      <c r="AA50" s="55">
        <f>$B46+TIME(0,$D46,0)</f>
        <v>0.42708333333333331</v>
      </c>
      <c r="AB50" s="55">
        <f>$C46+TIME(0,$D46,0)</f>
        <v>0.51041666666666663</v>
      </c>
      <c r="AC50" s="54">
        <v>30</v>
      </c>
      <c r="AD50" s="29" t="s">
        <v>86</v>
      </c>
      <c r="AE50" s="25"/>
      <c r="AF50" t="s">
        <v>96</v>
      </c>
      <c r="AG50" t="s">
        <v>96</v>
      </c>
      <c r="AH50">
        <f>SUMIF(AF$45:AF$57,"=T",D$45:D$57)</f>
        <v>55</v>
      </c>
    </row>
    <row r="51" spans="1:34" ht="28.8" x14ac:dyDescent="0.3">
      <c r="B51" s="55">
        <f>B50+TIME(0,D50,0)</f>
        <v>0.45833333333333331</v>
      </c>
      <c r="C51" s="55">
        <f>C50+TIME(0,D50,0)</f>
        <v>0.54166666666666663</v>
      </c>
      <c r="D51" s="54">
        <v>45</v>
      </c>
      <c r="E51" s="29" t="s">
        <v>34</v>
      </c>
      <c r="F51" s="26"/>
      <c r="G51" s="55">
        <f>G50+TIME(0,$I50,0)</f>
        <v>0.44791666666666663</v>
      </c>
      <c r="H51" s="55">
        <f>H50+TIME(0,$I50,0)</f>
        <v>0.53125</v>
      </c>
      <c r="I51" s="54">
        <v>45</v>
      </c>
      <c r="J51" s="29" t="s">
        <v>34</v>
      </c>
      <c r="K51" s="30"/>
      <c r="L51" s="55">
        <f>L50+TIME(0,$N50,0)</f>
        <v>0.44791666666666663</v>
      </c>
      <c r="M51" s="55">
        <f>M50+TIME(0,$N50,0)</f>
        <v>0.53125</v>
      </c>
      <c r="N51" s="54">
        <v>15</v>
      </c>
      <c r="O51" s="29" t="s">
        <v>35</v>
      </c>
      <c r="P51" s="26"/>
      <c r="Q51" s="55">
        <f>Q50+TIME(0,$S50,0)</f>
        <v>0.45833333333333331</v>
      </c>
      <c r="R51" s="55">
        <f>R50+TIME(0,$S50,0)</f>
        <v>0.54166666666666663</v>
      </c>
      <c r="S51" s="54">
        <v>15</v>
      </c>
      <c r="T51" s="29" t="s">
        <v>59</v>
      </c>
      <c r="V51" s="55">
        <f>V50+TIME(0,$X50,0)</f>
        <v>0.44791666666666663</v>
      </c>
      <c r="W51" s="55">
        <f>W50+TIME(0,$X50,0)</f>
        <v>0.53125</v>
      </c>
      <c r="X51" s="54">
        <v>45</v>
      </c>
      <c r="Y51" s="29" t="s">
        <v>33</v>
      </c>
      <c r="Z51" s="141"/>
      <c r="AA51" s="55">
        <f>AA50+TIME(0,$X50,0)</f>
        <v>0.44791666666666663</v>
      </c>
      <c r="AB51" s="55">
        <f>AB50+TIME(0,$X50,0)</f>
        <v>0.53125</v>
      </c>
      <c r="AC51" s="54">
        <v>45</v>
      </c>
      <c r="AD51" s="29" t="s">
        <v>33</v>
      </c>
      <c r="AE51" s="25"/>
      <c r="AF51" t="s">
        <v>98</v>
      </c>
      <c r="AG51" t="s">
        <v>97</v>
      </c>
      <c r="AH51">
        <f>SUMIF(AF$45:AF$55,"=A",D$45:D$56)</f>
        <v>10</v>
      </c>
    </row>
    <row r="52" spans="1:34" ht="28.8" x14ac:dyDescent="0.3">
      <c r="B52" s="31"/>
      <c r="C52" s="31"/>
      <c r="D52" s="32"/>
      <c r="E52" s="33"/>
      <c r="F52" s="26"/>
      <c r="G52" s="55">
        <f>G51+TIME(0,$I51,0)</f>
        <v>0.47916666666666663</v>
      </c>
      <c r="H52" s="55">
        <f>H51+TIME(0,$I51,0)</f>
        <v>0.5625</v>
      </c>
      <c r="I52" s="54">
        <v>15</v>
      </c>
      <c r="J52" s="29" t="s">
        <v>59</v>
      </c>
      <c r="K52" s="30"/>
      <c r="L52" s="55">
        <f>L51+TIME(0,$N51,0)</f>
        <v>0.45833333333333331</v>
      </c>
      <c r="M52" s="55">
        <f>M51+TIME(0,$N51,0)</f>
        <v>0.54166666666666663</v>
      </c>
      <c r="N52" s="54">
        <v>45</v>
      </c>
      <c r="O52" s="89" t="s">
        <v>31</v>
      </c>
      <c r="P52" s="26"/>
      <c r="Q52" s="55">
        <f>Q51+TIME(0,$S51,0)</f>
        <v>0.46875</v>
      </c>
      <c r="R52" s="55">
        <f>R51+TIME(0,$S51,0)</f>
        <v>0.55208333333333326</v>
      </c>
      <c r="S52" s="54">
        <v>30</v>
      </c>
      <c r="T52" s="29" t="s">
        <v>86</v>
      </c>
      <c r="V52" s="55">
        <f>V51+TIME(0,$X51,0)</f>
        <v>0.47916666666666663</v>
      </c>
      <c r="W52" s="55">
        <f>W51+TIME(0,$X51,0)</f>
        <v>0.5625</v>
      </c>
      <c r="X52" s="54">
        <v>15</v>
      </c>
      <c r="Y52" s="29" t="s">
        <v>35</v>
      </c>
      <c r="Z52" s="141"/>
      <c r="AA52" s="55">
        <f>AA51+TIME(0,$X51,0)</f>
        <v>0.47916666666666663</v>
      </c>
      <c r="AB52" s="55">
        <f>AB51+TIME(0,$X51,0)</f>
        <v>0.5625</v>
      </c>
      <c r="AC52" s="54">
        <v>15</v>
      </c>
      <c r="AD52" s="29" t="s">
        <v>35</v>
      </c>
      <c r="AE52" s="25"/>
      <c r="AF52"/>
      <c r="AG52"/>
      <c r="AH52"/>
    </row>
    <row r="53" spans="1:34" x14ac:dyDescent="0.3">
      <c r="B53" s="74"/>
      <c r="C53" s="74"/>
      <c r="D53" s="25"/>
      <c r="E53" s="26"/>
      <c r="F53" s="26"/>
      <c r="G53" s="74"/>
      <c r="H53" s="74"/>
      <c r="I53" s="25"/>
      <c r="J53" s="25"/>
      <c r="K53" s="30"/>
      <c r="L53" s="74"/>
      <c r="M53" s="74"/>
      <c r="N53" s="25"/>
      <c r="O53" s="25"/>
      <c r="P53" s="26"/>
      <c r="Q53" s="74"/>
      <c r="R53" s="74"/>
      <c r="S53" s="25"/>
      <c r="T53" s="25"/>
      <c r="V53" s="74"/>
      <c r="W53" s="74"/>
      <c r="X53" s="25"/>
      <c r="Y53" s="25"/>
      <c r="Z53" s="25"/>
      <c r="AA53" s="74"/>
      <c r="AB53" s="74"/>
      <c r="AC53" s="25"/>
      <c r="AD53" s="25"/>
      <c r="AE53" s="25"/>
      <c r="AF53"/>
      <c r="AG53"/>
      <c r="AH53"/>
    </row>
    <row r="54" spans="1:34" s="16" customFormat="1" x14ac:dyDescent="0.3">
      <c r="B54" s="79"/>
      <c r="C54" s="79"/>
      <c r="D54" s="26"/>
      <c r="E54" s="222" t="s">
        <v>11</v>
      </c>
      <c r="F54" s="222"/>
      <c r="G54" s="222"/>
      <c r="H54" s="222"/>
      <c r="I54" s="222"/>
      <c r="J54" s="222"/>
      <c r="K54" s="91"/>
      <c r="L54" s="79"/>
      <c r="M54" s="79"/>
      <c r="N54" s="26"/>
      <c r="O54" s="26"/>
      <c r="P54" s="26"/>
      <c r="Q54" s="79"/>
      <c r="R54" s="79"/>
      <c r="S54" s="26"/>
      <c r="T54" s="26"/>
      <c r="V54" s="79"/>
      <c r="W54" s="79"/>
      <c r="X54" s="26"/>
      <c r="Y54" s="26"/>
      <c r="Z54" s="26"/>
      <c r="AA54" s="79"/>
      <c r="AB54" s="79"/>
      <c r="AC54" s="26"/>
      <c r="AD54" s="26"/>
      <c r="AE54" s="25"/>
      <c r="AF54"/>
      <c r="AG54"/>
      <c r="AH54"/>
    </row>
    <row r="55" spans="1:34" s="16" customFormat="1" ht="14.4" customHeight="1" x14ac:dyDescent="0.3">
      <c r="B55" s="92">
        <f>B51+TIME(0,D51,0)</f>
        <v>0.48958333333333331</v>
      </c>
      <c r="C55" s="92">
        <f>C51+TIME(0,D51,0)</f>
        <v>0.57291666666666663</v>
      </c>
      <c r="D55" s="54">
        <v>5</v>
      </c>
      <c r="E55" s="219" t="s">
        <v>81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1"/>
      <c r="Z55" s="125"/>
      <c r="AA55" s="125"/>
      <c r="AB55" s="125"/>
      <c r="AC55" s="125"/>
      <c r="AE55" s="15"/>
      <c r="AF55" t="s">
        <v>97</v>
      </c>
      <c r="AG55"/>
      <c r="AH55"/>
    </row>
    <row r="56" spans="1:34" ht="14.4" hidden="1" customHeight="1" x14ac:dyDescent="0.3">
      <c r="A56"/>
      <c r="B56" s="9"/>
      <c r="C56" s="66" t="s">
        <v>14</v>
      </c>
      <c r="D56" s="9">
        <f>SUM(D45:D55)</f>
        <v>110</v>
      </c>
      <c r="I56" s="9">
        <f>SUM(I50:I52)+$D45+$D46+D55</f>
        <v>110</v>
      </c>
      <c r="N56" s="9">
        <f>SUM(N50:N52)+$D45+$D46+D55</f>
        <v>110</v>
      </c>
      <c r="S56" s="9">
        <f>SUM(S50:S52)+$D45+$D46+D55</f>
        <v>110</v>
      </c>
      <c r="X56" s="9">
        <f>SUM(X50:X52)+$D45+$D46+D55</f>
        <v>110</v>
      </c>
      <c r="AC56" s="9">
        <f>SUM(AC50:AC52)+$D45+$D46+I55</f>
        <v>105</v>
      </c>
      <c r="AF56" t="s">
        <v>97</v>
      </c>
      <c r="AG56"/>
      <c r="AH56"/>
    </row>
    <row r="57" spans="1:34" x14ac:dyDescent="0.3">
      <c r="A57"/>
      <c r="B57" s="9"/>
      <c r="C57" s="66"/>
      <c r="D57" s="9"/>
      <c r="I57" s="9"/>
      <c r="N57" s="9"/>
      <c r="S57" s="9"/>
      <c r="X57" s="9"/>
      <c r="AC57" s="9"/>
      <c r="AF57"/>
      <c r="AG57"/>
      <c r="AH57"/>
    </row>
    <row r="58" spans="1:34" x14ac:dyDescent="0.3">
      <c r="A58"/>
      <c r="B58" s="9"/>
      <c r="C58" s="66"/>
      <c r="D58" s="172" t="s">
        <v>85</v>
      </c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X58" s="9"/>
      <c r="AC58" s="9"/>
    </row>
    <row r="60" spans="1:34" customFormat="1" x14ac:dyDescent="0.3">
      <c r="B60" s="9"/>
      <c r="C60" s="9"/>
      <c r="E60" t="s">
        <v>25</v>
      </c>
      <c r="G60" s="9"/>
      <c r="H60" s="9"/>
    </row>
    <row r="61" spans="1:34" customFormat="1" x14ac:dyDescent="0.3">
      <c r="B61" s="9"/>
      <c r="C61" s="9"/>
      <c r="E61" t="s">
        <v>26</v>
      </c>
      <c r="G61" s="9"/>
      <c r="H61" s="9"/>
    </row>
    <row r="62" spans="1:34" customFormat="1" x14ac:dyDescent="0.3">
      <c r="B62" s="9"/>
      <c r="C62" s="9"/>
      <c r="E62" s="49" t="s">
        <v>36</v>
      </c>
      <c r="G62" s="9"/>
      <c r="H62" s="9"/>
    </row>
    <row r="65" spans="1:31" x14ac:dyDescent="0.3">
      <c r="A65" t="s">
        <v>70</v>
      </c>
    </row>
    <row r="68" spans="1:31" ht="14.4" customHeight="1" x14ac:dyDescent="0.3">
      <c r="B68" s="170">
        <v>3</v>
      </c>
      <c r="C68" s="170"/>
      <c r="D68" s="2" t="s">
        <v>0</v>
      </c>
      <c r="E68" s="2"/>
      <c r="F68" s="2"/>
      <c r="G68" s="2"/>
      <c r="H68" s="17"/>
      <c r="I68" s="16"/>
    </row>
    <row r="69" spans="1:31" ht="14.4" customHeight="1" x14ac:dyDescent="0.3">
      <c r="B69" s="170"/>
      <c r="C69" s="170"/>
      <c r="D69" s="7" t="s">
        <v>1</v>
      </c>
      <c r="E69" s="7"/>
      <c r="F69" s="7"/>
      <c r="G69" s="7"/>
      <c r="H69" s="17"/>
      <c r="I69" s="16"/>
    </row>
    <row r="70" spans="1:31" ht="14.4" customHeight="1" x14ac:dyDescent="0.3">
      <c r="B70" s="170"/>
      <c r="C70" s="170"/>
      <c r="D70" s="23" t="s">
        <v>2</v>
      </c>
      <c r="E70" s="23"/>
      <c r="F70" s="23"/>
      <c r="G70" s="23"/>
    </row>
    <row r="72" spans="1:31" x14ac:dyDescent="0.3">
      <c r="E72" s="9" t="s">
        <v>3</v>
      </c>
    </row>
    <row r="73" spans="1:31" x14ac:dyDescent="0.3">
      <c r="B73" s="218" t="s">
        <v>4</v>
      </c>
      <c r="C73" s="218"/>
      <c r="D73" s="51" t="s">
        <v>5</v>
      </c>
      <c r="E73" s="87" t="s">
        <v>6</v>
      </c>
      <c r="F73" s="18"/>
      <c r="G73" s="205" t="s">
        <v>4</v>
      </c>
      <c r="H73" s="206"/>
      <c r="I73" s="12" t="s">
        <v>5</v>
      </c>
      <c r="J73" s="87" t="s">
        <v>6</v>
      </c>
      <c r="L73" s="204" t="s">
        <v>4</v>
      </c>
      <c r="M73" s="204"/>
      <c r="N73" s="12" t="s">
        <v>5</v>
      </c>
      <c r="O73" s="87" t="s">
        <v>6</v>
      </c>
      <c r="P73" s="18"/>
      <c r="Q73" s="205" t="s">
        <v>4</v>
      </c>
      <c r="R73" s="206"/>
      <c r="S73" s="12" t="s">
        <v>5</v>
      </c>
      <c r="T73" s="87" t="s">
        <v>6</v>
      </c>
      <c r="V73" s="205" t="s">
        <v>4</v>
      </c>
      <c r="W73" s="206"/>
      <c r="X73" s="12" t="s">
        <v>5</v>
      </c>
      <c r="Y73" s="87" t="s">
        <v>6</v>
      </c>
      <c r="Z73" s="75"/>
      <c r="AA73" s="205" t="s">
        <v>4</v>
      </c>
      <c r="AB73" s="206"/>
      <c r="AC73" s="12" t="s">
        <v>5</v>
      </c>
      <c r="AD73" s="87" t="s">
        <v>6</v>
      </c>
      <c r="AE73" s="75"/>
    </row>
    <row r="74" spans="1:31" x14ac:dyDescent="0.3">
      <c r="B74" s="8">
        <v>0.4236111111111111</v>
      </c>
      <c r="C74" s="8">
        <v>0.51388888888888895</v>
      </c>
      <c r="D74" s="54">
        <v>5</v>
      </c>
      <c r="E74" s="217" t="s">
        <v>27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139"/>
      <c r="AA74" s="139"/>
      <c r="AB74" s="139"/>
      <c r="AC74" s="139"/>
    </row>
    <row r="75" spans="1:31" x14ac:dyDescent="0.3">
      <c r="B75" s="55">
        <v>0.42708333333333331</v>
      </c>
      <c r="C75" s="55">
        <v>0.51736111111111105</v>
      </c>
      <c r="D75" s="54">
        <v>15</v>
      </c>
      <c r="E75" s="217" t="s">
        <v>28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139"/>
      <c r="AA75" s="139"/>
      <c r="AB75" s="139"/>
      <c r="AC75" s="139"/>
    </row>
    <row r="76" spans="1:31" x14ac:dyDescent="0.3">
      <c r="B76" s="74"/>
      <c r="C76" s="7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31" x14ac:dyDescent="0.3">
      <c r="A77"/>
      <c r="B77" s="77"/>
      <c r="C77"/>
      <c r="D77" s="77" t="s">
        <v>45</v>
      </c>
      <c r="E77" s="77"/>
      <c r="F77" s="77"/>
      <c r="G77" s="78"/>
      <c r="H77" s="78"/>
      <c r="I77" t="s">
        <v>9</v>
      </c>
      <c r="J77"/>
      <c r="K77"/>
      <c r="L77"/>
      <c r="M77"/>
      <c r="N77" t="s">
        <v>9</v>
      </c>
      <c r="O77" s="78"/>
      <c r="P77" s="78"/>
      <c r="Q77" s="78"/>
      <c r="R77" s="78"/>
      <c r="S77" t="s">
        <v>9</v>
      </c>
      <c r="T77" s="78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0"/>
      <c r="B78" s="208" t="s">
        <v>29</v>
      </c>
      <c r="C78" s="209"/>
      <c r="D78" s="209"/>
      <c r="E78" s="210"/>
      <c r="F78" s="27"/>
      <c r="G78" s="208" t="s">
        <v>50</v>
      </c>
      <c r="H78" s="209"/>
      <c r="I78" s="209"/>
      <c r="J78" s="210"/>
      <c r="K78" s="28"/>
      <c r="L78" s="208" t="s">
        <v>30</v>
      </c>
      <c r="M78" s="209"/>
      <c r="N78" s="209"/>
      <c r="O78" s="210"/>
      <c r="P78" s="27"/>
      <c r="Q78" s="208" t="s">
        <v>48</v>
      </c>
      <c r="R78" s="209"/>
      <c r="S78" s="209"/>
      <c r="T78" s="210"/>
      <c r="U78" s="20"/>
      <c r="V78" s="208" t="s">
        <v>49</v>
      </c>
      <c r="W78" s="209"/>
      <c r="X78" s="209"/>
      <c r="Y78" s="210"/>
      <c r="Z78" s="27"/>
      <c r="AA78" s="208" t="s">
        <v>49</v>
      </c>
      <c r="AB78" s="209"/>
      <c r="AC78" s="209"/>
      <c r="AD78" s="210"/>
      <c r="AE78" s="27"/>
    </row>
    <row r="79" spans="1:31" ht="28.8" x14ac:dyDescent="0.3">
      <c r="B79" s="55">
        <v>0.4375</v>
      </c>
      <c r="C79" s="55">
        <v>0.52777777777777779</v>
      </c>
      <c r="D79" s="54">
        <v>45</v>
      </c>
      <c r="E79" s="89" t="s">
        <v>31</v>
      </c>
      <c r="F79" s="26"/>
      <c r="G79" s="55">
        <v>0.4375</v>
      </c>
      <c r="H79" s="55">
        <v>0.52777777777777779</v>
      </c>
      <c r="I79" s="54">
        <v>30</v>
      </c>
      <c r="J79" s="29" t="s">
        <v>32</v>
      </c>
      <c r="K79" s="30"/>
      <c r="L79" s="55">
        <v>0.4375</v>
      </c>
      <c r="M79" s="55">
        <v>0.52777777777777779</v>
      </c>
      <c r="N79" s="54">
        <v>30</v>
      </c>
      <c r="O79" s="29" t="s">
        <v>33</v>
      </c>
      <c r="P79" s="26"/>
      <c r="Q79" s="55">
        <v>0.4375</v>
      </c>
      <c r="R79" s="55">
        <v>0.52777777777777779</v>
      </c>
      <c r="S79" s="54">
        <v>45</v>
      </c>
      <c r="T79" s="29" t="s">
        <v>34</v>
      </c>
      <c r="V79" s="55">
        <v>0.4375</v>
      </c>
      <c r="W79" s="55">
        <v>0.52777777777777779</v>
      </c>
      <c r="X79" s="54">
        <v>30</v>
      </c>
      <c r="Y79" s="29" t="s">
        <v>32</v>
      </c>
      <c r="Z79" s="141"/>
      <c r="AA79" s="55">
        <v>0.4375</v>
      </c>
      <c r="AB79" s="55">
        <v>0.52777777777777779</v>
      </c>
      <c r="AC79" s="54">
        <v>30</v>
      </c>
      <c r="AD79" s="29" t="s">
        <v>32</v>
      </c>
      <c r="AE79" s="25"/>
    </row>
    <row r="80" spans="1:31" ht="28.8" x14ac:dyDescent="0.3">
      <c r="B80" s="55">
        <v>0.46875</v>
      </c>
      <c r="C80" s="55">
        <v>5.9027777777777783E-2</v>
      </c>
      <c r="D80" s="54">
        <v>45</v>
      </c>
      <c r="E80" s="29" t="s">
        <v>34</v>
      </c>
      <c r="F80" s="26"/>
      <c r="G80" s="55">
        <v>0.45833333333333331</v>
      </c>
      <c r="H80" s="55">
        <v>4.8611111111111112E-2</v>
      </c>
      <c r="I80" s="54">
        <v>45</v>
      </c>
      <c r="J80" s="29" t="s">
        <v>34</v>
      </c>
      <c r="K80" s="30"/>
      <c r="L80" s="55">
        <v>0.45833333333333331</v>
      </c>
      <c r="M80" s="55">
        <v>4.8611111111111112E-2</v>
      </c>
      <c r="N80" s="54">
        <v>15</v>
      </c>
      <c r="O80" s="29" t="s">
        <v>35</v>
      </c>
      <c r="P80" s="26"/>
      <c r="Q80" s="55">
        <v>0.46875</v>
      </c>
      <c r="R80" s="55">
        <v>5.9027777777777783E-2</v>
      </c>
      <c r="S80" s="54">
        <v>15</v>
      </c>
      <c r="T80" s="29" t="s">
        <v>59</v>
      </c>
      <c r="V80" s="55">
        <v>0.45833333333333331</v>
      </c>
      <c r="W80" s="55">
        <v>4.8611111111111112E-2</v>
      </c>
      <c r="X80" s="54">
        <v>45</v>
      </c>
      <c r="Y80" s="29" t="s">
        <v>33</v>
      </c>
      <c r="Z80" s="141"/>
      <c r="AA80" s="55">
        <v>0.45833333333333331</v>
      </c>
      <c r="AB80" s="55">
        <v>4.8611111111111112E-2</v>
      </c>
      <c r="AC80" s="54">
        <v>45</v>
      </c>
      <c r="AD80" s="29" t="s">
        <v>33</v>
      </c>
      <c r="AE80" s="25"/>
    </row>
    <row r="81" spans="1:31" ht="28.8" x14ac:dyDescent="0.3">
      <c r="B81" s="31"/>
      <c r="C81" s="31"/>
      <c r="D81" s="32"/>
      <c r="E81" s="33"/>
      <c r="F81" s="26"/>
      <c r="G81" s="55">
        <v>0.48958333333333331</v>
      </c>
      <c r="H81" s="55">
        <v>7.9861111111111105E-2</v>
      </c>
      <c r="I81" s="54">
        <v>15</v>
      </c>
      <c r="J81" s="29" t="s">
        <v>59</v>
      </c>
      <c r="K81" s="30"/>
      <c r="L81" s="55">
        <v>0.46875</v>
      </c>
      <c r="M81" s="55">
        <v>5.9027777777777783E-2</v>
      </c>
      <c r="N81" s="54">
        <v>45</v>
      </c>
      <c r="O81" s="89" t="s">
        <v>31</v>
      </c>
      <c r="P81" s="26"/>
      <c r="Q81" s="55">
        <v>0.47916666666666669</v>
      </c>
      <c r="R81" s="55">
        <v>6.9444444444444434E-2</v>
      </c>
      <c r="S81" s="54">
        <v>30</v>
      </c>
      <c r="T81" s="29" t="s">
        <v>32</v>
      </c>
      <c r="V81" s="55">
        <v>0.48958333333333331</v>
      </c>
      <c r="W81" s="55">
        <v>7.9861111111111105E-2</v>
      </c>
      <c r="X81" s="54">
        <v>15</v>
      </c>
      <c r="Y81" s="29" t="s">
        <v>35</v>
      </c>
      <c r="Z81" s="141"/>
      <c r="AA81" s="55">
        <v>0.48958333333333331</v>
      </c>
      <c r="AB81" s="55">
        <v>7.9861111111111105E-2</v>
      </c>
      <c r="AC81" s="54">
        <v>15</v>
      </c>
      <c r="AD81" s="29" t="s">
        <v>35</v>
      </c>
      <c r="AE81" s="25"/>
    </row>
    <row r="82" spans="1:31" x14ac:dyDescent="0.3">
      <c r="A82"/>
      <c r="B82" s="9"/>
      <c r="C82" s="66" t="s">
        <v>14</v>
      </c>
      <c r="D82" s="9">
        <f>SUM(D74:D81)</f>
        <v>110</v>
      </c>
      <c r="I82" s="9">
        <f>SUM(I79:I81)+$D74+$D75</f>
        <v>110</v>
      </c>
      <c r="N82" s="9">
        <f>SUM(N79:N81)+$D74+$D75</f>
        <v>110</v>
      </c>
      <c r="S82" s="9">
        <f>SUM(S79:S81)+$D74+$D75</f>
        <v>110</v>
      </c>
      <c r="X82" s="9">
        <f>SUM(X79:X81)+$D74+$D75</f>
        <v>110</v>
      </c>
      <c r="AC82" s="9">
        <f>SUM(AC79:AC81)+$D74+$D75</f>
        <v>110</v>
      </c>
    </row>
    <row r="83" spans="1:31" x14ac:dyDescent="0.3">
      <c r="A83"/>
      <c r="B83" s="9"/>
      <c r="C83" s="66"/>
      <c r="D83" s="9"/>
      <c r="I83" s="9"/>
      <c r="N83" s="9"/>
      <c r="S83" s="9"/>
      <c r="X83" s="9"/>
      <c r="AC83" s="9"/>
    </row>
    <row r="84" spans="1:31" x14ac:dyDescent="0.3">
      <c r="A84"/>
      <c r="B84" s="9"/>
      <c r="C84" s="66"/>
      <c r="D84" s="172" t="s">
        <v>24</v>
      </c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X84" s="9"/>
      <c r="AC84" s="9"/>
    </row>
    <row r="86" spans="1:31" x14ac:dyDescent="0.3">
      <c r="A86"/>
      <c r="B86" s="9"/>
      <c r="C86" s="9"/>
      <c r="D86"/>
      <c r="E86" t="s">
        <v>25</v>
      </c>
      <c r="F86"/>
      <c r="G86" s="9"/>
      <c r="H86" s="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9"/>
      <c r="C87" s="9"/>
      <c r="D87"/>
      <c r="E87" t="s">
        <v>26</v>
      </c>
      <c r="F87"/>
      <c r="G87" s="9"/>
      <c r="H87" s="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9"/>
      <c r="C88" s="9"/>
      <c r="D88"/>
      <c r="E88" s="49" t="s">
        <v>36</v>
      </c>
      <c r="F88"/>
      <c r="G88" s="9"/>
      <c r="H88" s="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topLeftCell="A7" zoomScaleNormal="100" workbookViewId="0">
      <selection activeCell="N12" sqref="N12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5.21875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5.21875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.6640625" style="15" customWidth="1"/>
    <col min="16" max="16" width="3.33203125" style="15" customWidth="1"/>
    <col min="17" max="18" width="6.6640625" style="15" customWidth="1"/>
    <col min="19" max="19" width="14.33203125" style="15" customWidth="1"/>
    <col min="20" max="20" width="22.6640625" style="15" customWidth="1"/>
    <col min="21" max="16384" width="8.88671875" style="15"/>
  </cols>
  <sheetData>
    <row r="1" spans="1:32" customFormat="1" x14ac:dyDescent="0.3">
      <c r="A1" t="s">
        <v>140</v>
      </c>
      <c r="B1" s="9"/>
      <c r="C1" s="9"/>
    </row>
    <row r="2" spans="1:32" customFormat="1" x14ac:dyDescent="0.3">
      <c r="A2" s="15"/>
      <c r="B2" s="170">
        <v>4</v>
      </c>
      <c r="C2" s="170"/>
      <c r="E2" s="124" t="s">
        <v>133</v>
      </c>
      <c r="L2" s="15"/>
      <c r="M2" s="15"/>
      <c r="N2" s="15"/>
      <c r="O2" s="15"/>
      <c r="P2" s="15"/>
      <c r="Q2" s="15"/>
      <c r="R2" s="15"/>
      <c r="S2" s="15"/>
      <c r="T2" s="15"/>
    </row>
    <row r="3" spans="1:32" customFormat="1" x14ac:dyDescent="0.3">
      <c r="A3" s="15"/>
      <c r="B3" s="170"/>
      <c r="C3" s="170"/>
      <c r="E3" s="125" t="s">
        <v>126</v>
      </c>
      <c r="L3" s="15"/>
      <c r="M3" s="15"/>
      <c r="N3" s="15"/>
      <c r="O3" s="15"/>
      <c r="P3" s="15"/>
      <c r="Q3" s="15"/>
      <c r="R3" s="15"/>
      <c r="S3" s="15"/>
      <c r="T3" s="15"/>
    </row>
    <row r="4" spans="1:32" customFormat="1" x14ac:dyDescent="0.3">
      <c r="A4" s="15"/>
      <c r="B4" s="170"/>
      <c r="C4" s="170"/>
      <c r="D4" s="67"/>
      <c r="E4" s="67"/>
      <c r="F4" s="67"/>
      <c r="G4" s="67"/>
      <c r="H4" s="67"/>
      <c r="L4" s="15"/>
      <c r="M4" s="15"/>
      <c r="N4" s="15"/>
      <c r="O4" s="15"/>
      <c r="P4" s="15"/>
      <c r="Q4" s="15"/>
      <c r="R4" s="15"/>
      <c r="S4" s="15"/>
      <c r="T4" s="15"/>
    </row>
    <row r="5" spans="1:32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V5" t="s">
        <v>95</v>
      </c>
    </row>
    <row r="6" spans="1:32" customFormat="1" x14ac:dyDescent="0.3">
      <c r="A6" s="15"/>
      <c r="B6" s="218" t="s">
        <v>4</v>
      </c>
      <c r="C6" s="218"/>
      <c r="D6" s="51" t="s">
        <v>5</v>
      </c>
      <c r="E6" s="53" t="s">
        <v>6</v>
      </c>
      <c r="F6" s="18"/>
      <c r="G6" s="202" t="s">
        <v>4</v>
      </c>
      <c r="H6" s="203"/>
      <c r="I6" s="51" t="s">
        <v>5</v>
      </c>
      <c r="J6" s="53" t="s">
        <v>6</v>
      </c>
      <c r="K6" s="15"/>
      <c r="L6" s="207"/>
      <c r="M6" s="207"/>
      <c r="N6" s="76"/>
      <c r="O6" s="75"/>
      <c r="P6" s="75"/>
      <c r="Q6" s="207"/>
      <c r="R6" s="207"/>
      <c r="S6" s="76"/>
      <c r="T6" s="75"/>
    </row>
    <row r="7" spans="1:32" customFormat="1" x14ac:dyDescent="0.3">
      <c r="A7" s="15"/>
      <c r="B7" s="57">
        <v>0.41666666666666669</v>
      </c>
      <c r="C7" s="57">
        <v>0.5</v>
      </c>
      <c r="D7" s="54">
        <v>10</v>
      </c>
      <c r="E7" s="194" t="s">
        <v>160</v>
      </c>
      <c r="F7" s="194"/>
      <c r="G7" s="194"/>
      <c r="H7" s="194"/>
      <c r="I7" s="194"/>
      <c r="J7" s="194"/>
      <c r="K7" s="30"/>
      <c r="L7" s="30"/>
      <c r="M7" s="30"/>
      <c r="N7" s="30"/>
      <c r="O7" s="30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2" customFormat="1" ht="14.4" customHeight="1" x14ac:dyDescent="0.3">
      <c r="A8" s="15"/>
      <c r="B8" s="75"/>
      <c r="C8" s="75"/>
      <c r="D8" s="76"/>
      <c r="E8" s="163"/>
      <c r="F8" s="163"/>
      <c r="G8" s="163"/>
      <c r="H8" s="163"/>
      <c r="I8" s="164"/>
      <c r="J8" s="163"/>
      <c r="K8" s="15"/>
      <c r="L8" s="75"/>
      <c r="M8" s="75"/>
      <c r="N8" s="76"/>
      <c r="O8" s="75"/>
      <c r="P8" s="75"/>
      <c r="Q8" s="75"/>
      <c r="R8" s="75"/>
      <c r="S8" s="76"/>
      <c r="T8" s="75"/>
    </row>
    <row r="9" spans="1:32" customFormat="1" ht="15.6" customHeight="1" x14ac:dyDescent="0.3">
      <c r="A9" s="20"/>
      <c r="B9" s="223" t="s">
        <v>29</v>
      </c>
      <c r="C9" s="224"/>
      <c r="D9" s="224"/>
      <c r="E9" s="225"/>
      <c r="F9" s="19"/>
      <c r="G9" s="223" t="s">
        <v>50</v>
      </c>
      <c r="H9" s="224"/>
      <c r="I9" s="224"/>
      <c r="J9" s="225"/>
      <c r="K9" s="20"/>
      <c r="L9" s="15"/>
      <c r="M9" s="15"/>
      <c r="N9" s="15"/>
      <c r="O9" s="15"/>
      <c r="P9" s="19"/>
      <c r="Q9" s="15"/>
      <c r="R9" s="15"/>
      <c r="S9" s="15"/>
      <c r="T9" s="15"/>
    </row>
    <row r="10" spans="1:32" customFormat="1" ht="33" customHeight="1" x14ac:dyDescent="0.3">
      <c r="A10" s="15"/>
      <c r="B10" s="55">
        <f>$B7+TIME(0,$D7,0)</f>
        <v>0.4236111111111111</v>
      </c>
      <c r="C10" s="55">
        <f>C7+TIME(0,D7,0)</f>
        <v>0.50694444444444442</v>
      </c>
      <c r="D10" s="54">
        <v>30</v>
      </c>
      <c r="E10" s="127" t="s">
        <v>86</v>
      </c>
      <c r="F10" s="25"/>
      <c r="G10" s="55">
        <f>$B7+TIME(0,$D7,0)</f>
        <v>0.4236111111111111</v>
      </c>
      <c r="H10" s="55">
        <f>C7+TIME(0,D7,0)</f>
        <v>0.50694444444444442</v>
      </c>
      <c r="I10" s="150">
        <v>45</v>
      </c>
      <c r="J10" s="127" t="s">
        <v>159</v>
      </c>
      <c r="K10" s="30"/>
      <c r="L10" s="15"/>
      <c r="M10" s="15"/>
      <c r="N10" s="15"/>
      <c r="O10" s="15"/>
      <c r="P10" s="25"/>
      <c r="Q10" s="15"/>
      <c r="R10" s="15"/>
      <c r="S10" s="15"/>
      <c r="T10" s="15"/>
      <c r="U10" s="15"/>
      <c r="V10" t="s">
        <v>98</v>
      </c>
      <c r="X10">
        <f>SUMIF(V$10:V$16,"=p",D$10:D$16)</f>
        <v>30</v>
      </c>
    </row>
    <row r="11" spans="1:32" customFormat="1" ht="48" customHeight="1" x14ac:dyDescent="0.3">
      <c r="A11" s="15"/>
      <c r="B11" s="55">
        <f>B10+TIME(0,D10,0)</f>
        <v>0.44444444444444442</v>
      </c>
      <c r="C11" s="55">
        <f>C10+TIME(0,D10,0)</f>
        <v>0.52777777777777779</v>
      </c>
      <c r="D11" s="54">
        <v>70</v>
      </c>
      <c r="E11" s="127" t="s">
        <v>181</v>
      </c>
      <c r="F11" s="25"/>
      <c r="G11" s="55">
        <f>G10+TIME(0,I10,0)</f>
        <v>0.4548611111111111</v>
      </c>
      <c r="H11" s="55">
        <f>H10+TIME(0,I10,0)</f>
        <v>0.53819444444444442</v>
      </c>
      <c r="I11" s="54">
        <v>55</v>
      </c>
      <c r="J11" s="127" t="s">
        <v>181</v>
      </c>
      <c r="K11" s="30"/>
      <c r="L11" s="15"/>
      <c r="M11" s="15"/>
      <c r="N11" s="15"/>
      <c r="O11" s="15"/>
      <c r="P11" s="25"/>
      <c r="Q11" s="15"/>
      <c r="R11" s="15"/>
      <c r="S11" s="15"/>
      <c r="T11" s="15"/>
      <c r="U11" s="15"/>
      <c r="V11" t="s">
        <v>96</v>
      </c>
      <c r="X11">
        <f>SUMIF(V$10:V$16,"=t",D$10:D$16)</f>
        <v>70</v>
      </c>
    </row>
    <row r="12" spans="1:32" customFormat="1" ht="28.2" customHeight="1" x14ac:dyDescent="0.3">
      <c r="A12" s="15"/>
      <c r="B12" s="74"/>
      <c r="C12" s="74"/>
      <c r="D12" s="25"/>
      <c r="E12" s="25"/>
      <c r="F12" s="25"/>
      <c r="G12" s="74"/>
      <c r="H12" s="74"/>
      <c r="I12" s="25"/>
      <c r="J12" s="25"/>
      <c r="K12" s="30"/>
      <c r="L12" s="74"/>
      <c r="M12" s="74"/>
      <c r="N12" s="25"/>
      <c r="O12" s="25"/>
      <c r="P12" s="25"/>
      <c r="Q12" s="74"/>
      <c r="R12" s="74"/>
      <c r="S12" s="25"/>
      <c r="T12" s="25"/>
      <c r="U12" s="15"/>
    </row>
    <row r="13" spans="1:32" customFormat="1" ht="15.6" x14ac:dyDescent="0.3">
      <c r="A13" s="15"/>
      <c r="B13" s="223" t="s">
        <v>30</v>
      </c>
      <c r="C13" s="224"/>
      <c r="D13" s="224"/>
      <c r="E13" s="225"/>
      <c r="F13" s="25"/>
      <c r="G13" s="223" t="s">
        <v>37</v>
      </c>
      <c r="H13" s="224"/>
      <c r="I13" s="224"/>
      <c r="J13" s="225"/>
      <c r="K13" s="30"/>
      <c r="L13" s="74"/>
      <c r="M13" s="74"/>
      <c r="N13" s="25"/>
      <c r="O13" s="25"/>
      <c r="P13" s="25"/>
      <c r="Q13" s="74"/>
      <c r="R13" s="74"/>
      <c r="S13" s="25"/>
      <c r="T13" s="25"/>
      <c r="U13" s="15"/>
    </row>
    <row r="14" spans="1:32" customFormat="1" ht="48" customHeight="1" x14ac:dyDescent="0.3">
      <c r="A14" s="15"/>
      <c r="B14" s="55">
        <f>$B7+TIME(0,$D7,0)</f>
        <v>0.4236111111111111</v>
      </c>
      <c r="C14" s="55">
        <f>C7+TIME(0,D7,0)</f>
        <v>0.50694444444444442</v>
      </c>
      <c r="D14" s="54">
        <v>70</v>
      </c>
      <c r="E14" s="127" t="s">
        <v>181</v>
      </c>
      <c r="F14" s="25"/>
      <c r="G14" s="55">
        <f>$B7+TIME(0,$D7,0)</f>
        <v>0.4236111111111111</v>
      </c>
      <c r="H14" s="55">
        <f>$C7+TIME(0,$D7,0)</f>
        <v>0.50694444444444442</v>
      </c>
      <c r="I14" s="150">
        <v>55</v>
      </c>
      <c r="J14" s="127" t="s">
        <v>181</v>
      </c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</row>
    <row r="15" spans="1:32" customFormat="1" ht="33" customHeight="1" x14ac:dyDescent="0.3">
      <c r="A15" s="15"/>
      <c r="B15" s="55">
        <f>B14+TIME(0,D14,0)</f>
        <v>0.47222222222222221</v>
      </c>
      <c r="C15" s="55">
        <f>C14+TIME(0,D14,0)</f>
        <v>0.55555555555555558</v>
      </c>
      <c r="D15" s="54">
        <v>30</v>
      </c>
      <c r="E15" s="127" t="s">
        <v>86</v>
      </c>
      <c r="F15" s="25"/>
      <c r="G15" s="55">
        <f>G14+TIME(0,I14,0)</f>
        <v>0.46180555555555558</v>
      </c>
      <c r="H15" s="55">
        <f>H14+TIME(0,I14,0)</f>
        <v>0.54513888888888884</v>
      </c>
      <c r="I15" s="54">
        <v>45</v>
      </c>
      <c r="J15" s="127" t="s">
        <v>159</v>
      </c>
      <c r="K15" s="30"/>
      <c r="L15" s="74"/>
      <c r="M15" s="74"/>
      <c r="N15" s="25"/>
      <c r="O15" s="25"/>
      <c r="P15" s="25"/>
      <c r="Q15" s="74"/>
      <c r="R15" s="74"/>
      <c r="S15" s="25"/>
      <c r="T15" s="25"/>
      <c r="U15" s="15"/>
    </row>
    <row r="16" spans="1:32" customFormat="1" x14ac:dyDescent="0.3">
      <c r="A16" s="15"/>
      <c r="B16" s="74"/>
      <c r="C16" s="74"/>
      <c r="D16" s="25"/>
      <c r="E16" s="25"/>
      <c r="F16" s="25"/>
      <c r="G16" s="74"/>
      <c r="H16" s="74"/>
      <c r="I16" s="25"/>
      <c r="J16" s="25"/>
      <c r="K16" s="30"/>
      <c r="L16" s="74"/>
      <c r="M16" s="74"/>
      <c r="N16" s="25"/>
      <c r="O16" s="25"/>
      <c r="P16" s="25"/>
      <c r="Q16" s="74"/>
      <c r="R16" s="74"/>
      <c r="S16" s="25"/>
      <c r="T16" s="25"/>
      <c r="U16" s="15"/>
      <c r="W16" s="15"/>
      <c r="X16" s="15"/>
    </row>
    <row r="17" spans="1:21" customFormat="1" hidden="1" x14ac:dyDescent="0.3">
      <c r="B17" s="9"/>
      <c r="C17" s="66" t="s">
        <v>14</v>
      </c>
      <c r="D17" s="9">
        <f>SUM(D10:D16)</f>
        <v>200</v>
      </c>
      <c r="E17" s="17"/>
      <c r="F17" s="17"/>
      <c r="G17" s="17"/>
      <c r="H17" s="17"/>
      <c r="I17" s="9" t="e">
        <f>SUM(I10:I11)+#REF!</f>
        <v>#REF!</v>
      </c>
      <c r="J17" s="17"/>
      <c r="K17" s="15"/>
      <c r="L17" s="15"/>
      <c r="M17" s="15"/>
      <c r="N17" s="9" t="e">
        <f>SUM(D14:D15)+#REF!</f>
        <v>#REF!</v>
      </c>
      <c r="O17" s="15"/>
      <c r="P17" s="15"/>
      <c r="Q17" s="15"/>
      <c r="R17" s="15"/>
      <c r="S17" s="9" t="e">
        <f>SUM(I14:I15)+#REF!</f>
        <v>#REF!</v>
      </c>
      <c r="T17" s="15"/>
      <c r="U17" s="16"/>
    </row>
    <row r="18" spans="1:21" customFormat="1" x14ac:dyDescent="0.3">
      <c r="A18" s="15"/>
      <c r="B18" s="14"/>
      <c r="C18" s="14"/>
      <c r="D18" s="14"/>
      <c r="E18" s="17"/>
      <c r="F18" s="17"/>
      <c r="G18" s="17"/>
      <c r="H18" s="17"/>
      <c r="I18" s="17"/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customFormat="1" x14ac:dyDescent="0.3">
      <c r="A19" s="15"/>
      <c r="B19" s="14"/>
      <c r="C19" s="14"/>
      <c r="D19" t="s">
        <v>62</v>
      </c>
      <c r="E19" s="15"/>
      <c r="F19" s="15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1" customFormat="1" x14ac:dyDescent="0.3">
      <c r="B20" s="9"/>
      <c r="C20" s="9"/>
      <c r="D20" t="s">
        <v>26</v>
      </c>
      <c r="E20" s="15"/>
      <c r="G20" s="9"/>
      <c r="H20" s="9"/>
    </row>
    <row r="21" spans="1:21" customFormat="1" x14ac:dyDescent="0.3">
      <c r="B21" s="9"/>
      <c r="C21" s="9"/>
      <c r="D21" s="49" t="s">
        <v>36</v>
      </c>
      <c r="E21" s="15"/>
      <c r="G21" s="9"/>
      <c r="H21" s="9"/>
    </row>
    <row r="22" spans="1:21" customFormat="1" x14ac:dyDescent="0.3">
      <c r="A22" s="15"/>
      <c r="B22" s="14"/>
      <c r="C22" s="14"/>
      <c r="D22" s="15"/>
      <c r="E22" s="15"/>
      <c r="F22" s="15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1" customFormat="1" x14ac:dyDescent="0.3">
      <c r="B23" s="9"/>
      <c r="C23" s="9"/>
    </row>
    <row r="24" spans="1:21" customFormat="1" x14ac:dyDescent="0.3">
      <c r="B24" s="9"/>
      <c r="C24" s="9"/>
    </row>
    <row r="25" spans="1:21" customFormat="1" x14ac:dyDescent="0.3">
      <c r="B25" s="9"/>
      <c r="C25" s="9"/>
    </row>
    <row r="26" spans="1:21" customFormat="1" x14ac:dyDescent="0.3">
      <c r="B26" s="9"/>
      <c r="C26" s="9"/>
    </row>
    <row r="27" spans="1:21" customFormat="1" x14ac:dyDescent="0.3">
      <c r="B27" s="9"/>
      <c r="C27" s="9"/>
    </row>
    <row r="28" spans="1:21" customFormat="1" x14ac:dyDescent="0.3">
      <c r="B28" s="9"/>
      <c r="C28" s="9"/>
    </row>
    <row r="29" spans="1:21" customFormat="1" x14ac:dyDescent="0.3">
      <c r="B29" s="9"/>
      <c r="C29" s="9"/>
    </row>
    <row r="30" spans="1:21" customFormat="1" x14ac:dyDescent="0.3">
      <c r="B30" s="9"/>
      <c r="C30" s="9"/>
    </row>
    <row r="31" spans="1:21" customFormat="1" x14ac:dyDescent="0.3">
      <c r="B31" s="9"/>
      <c r="C31" s="9"/>
    </row>
    <row r="32" spans="1:21" customFormat="1" x14ac:dyDescent="0.3">
      <c r="B32" s="9"/>
      <c r="C32" s="9"/>
    </row>
    <row r="33" spans="1:24" customFormat="1" x14ac:dyDescent="0.3">
      <c r="B33" s="9"/>
      <c r="C33" s="9"/>
    </row>
    <row r="34" spans="1:24" customFormat="1" x14ac:dyDescent="0.3">
      <c r="B34" s="9"/>
      <c r="C34" s="9"/>
    </row>
    <row r="35" spans="1:24" customFormat="1" x14ac:dyDescent="0.3">
      <c r="B35" s="9"/>
      <c r="C35" s="9"/>
    </row>
    <row r="37" spans="1:24" x14ac:dyDescent="0.3">
      <c r="B37" s="170">
        <v>4</v>
      </c>
      <c r="C37" s="170"/>
      <c r="D37" s="2" t="s">
        <v>83</v>
      </c>
      <c r="E37" s="2"/>
      <c r="F37" s="2"/>
      <c r="G37" s="2"/>
      <c r="H37" s="2"/>
      <c r="I37" s="5"/>
      <c r="J37"/>
      <c r="K37"/>
    </row>
    <row r="38" spans="1:24" x14ac:dyDescent="0.3">
      <c r="B38" s="170"/>
      <c r="C38" s="170"/>
      <c r="D38" s="7" t="s">
        <v>84</v>
      </c>
      <c r="E38" s="7"/>
      <c r="F38" s="7"/>
      <c r="G38" s="7"/>
      <c r="H38" s="7"/>
      <c r="I38"/>
      <c r="J38"/>
      <c r="K38"/>
    </row>
    <row r="39" spans="1:24" x14ac:dyDescent="0.3">
      <c r="A39" s="15" t="s">
        <v>109</v>
      </c>
      <c r="B39" s="170"/>
      <c r="C39" s="170"/>
      <c r="D39" s="23" t="s">
        <v>2</v>
      </c>
      <c r="E39" s="23"/>
      <c r="F39" s="23"/>
      <c r="G39" s="23"/>
      <c r="H39" s="23"/>
      <c r="I39"/>
      <c r="J39"/>
      <c r="K39"/>
    </row>
    <row r="40" spans="1:24" x14ac:dyDescent="0.3">
      <c r="A40" s="15" t="s">
        <v>111</v>
      </c>
    </row>
    <row r="41" spans="1:24" ht="14.4" customHeight="1" x14ac:dyDescent="0.3">
      <c r="B41" s="218" t="s">
        <v>4</v>
      </c>
      <c r="C41" s="218"/>
      <c r="D41" s="51" t="s">
        <v>5</v>
      </c>
      <c r="E41" s="53" t="s">
        <v>6</v>
      </c>
      <c r="F41" s="18"/>
      <c r="G41" s="202" t="s">
        <v>4</v>
      </c>
      <c r="H41" s="203"/>
      <c r="I41" s="51" t="s">
        <v>5</v>
      </c>
      <c r="J41" s="53" t="s">
        <v>6</v>
      </c>
      <c r="L41" s="218" t="s">
        <v>4</v>
      </c>
      <c r="M41" s="218"/>
      <c r="N41" s="51" t="s">
        <v>5</v>
      </c>
      <c r="O41" s="53" t="s">
        <v>6</v>
      </c>
      <c r="P41" s="18"/>
      <c r="Q41" s="202" t="s">
        <v>4</v>
      </c>
      <c r="R41" s="203"/>
      <c r="S41" s="51" t="s">
        <v>5</v>
      </c>
      <c r="T41" s="53" t="s">
        <v>6</v>
      </c>
      <c r="V41" t="s">
        <v>95</v>
      </c>
      <c r="W41"/>
      <c r="X41"/>
    </row>
    <row r="42" spans="1:24" ht="13.8" customHeight="1" x14ac:dyDescent="0.3">
      <c r="B42" s="75"/>
      <c r="C42" s="75"/>
      <c r="D42" s="76"/>
      <c r="E42" s="75"/>
      <c r="F42" s="75"/>
      <c r="G42" s="75"/>
      <c r="H42" s="75"/>
      <c r="I42" s="76"/>
      <c r="J42" s="75"/>
      <c r="L42" s="75"/>
      <c r="M42" s="75"/>
      <c r="N42" s="76"/>
      <c r="O42" s="75"/>
      <c r="P42" s="75"/>
      <c r="Q42" s="75"/>
      <c r="R42" s="75"/>
      <c r="S42" s="76"/>
      <c r="T42" s="75"/>
      <c r="V42"/>
      <c r="W42"/>
      <c r="X42"/>
    </row>
    <row r="43" spans="1:24" ht="13.8" customHeight="1" x14ac:dyDescent="0.3">
      <c r="D43" t="s">
        <v>46</v>
      </c>
      <c r="E43"/>
      <c r="F43"/>
      <c r="G43"/>
      <c r="H43"/>
      <c r="I43" s="226" t="s">
        <v>47</v>
      </c>
      <c r="J43" s="226"/>
      <c r="L43" s="14"/>
      <c r="M43" s="14"/>
      <c r="N43" t="s">
        <v>46</v>
      </c>
      <c r="O43" s="17"/>
      <c r="P43" s="17"/>
      <c r="Q43" s="17"/>
      <c r="R43" s="17"/>
      <c r="S43" t="s">
        <v>46</v>
      </c>
      <c r="T43" s="17"/>
      <c r="V43"/>
      <c r="W43"/>
      <c r="X43"/>
    </row>
    <row r="44" spans="1:24" s="20" customFormat="1" ht="15.6" x14ac:dyDescent="0.3">
      <c r="B44" s="227" t="s">
        <v>29</v>
      </c>
      <c r="C44" s="228"/>
      <c r="D44" s="228"/>
      <c r="E44" s="229"/>
      <c r="F44" s="19"/>
      <c r="G44" s="227" t="s">
        <v>50</v>
      </c>
      <c r="H44" s="228"/>
      <c r="I44" s="228"/>
      <c r="J44" s="229"/>
      <c r="L44" s="227" t="s">
        <v>30</v>
      </c>
      <c r="M44" s="228"/>
      <c r="N44" s="228"/>
      <c r="O44" s="229"/>
      <c r="P44" s="19"/>
      <c r="Q44" s="227" t="s">
        <v>37</v>
      </c>
      <c r="R44" s="228"/>
      <c r="S44" s="228"/>
      <c r="T44" s="229"/>
      <c r="V44"/>
      <c r="W44"/>
      <c r="X44"/>
    </row>
    <row r="45" spans="1:24" ht="28.8" x14ac:dyDescent="0.3">
      <c r="B45" s="80">
        <v>0.41666666666666669</v>
      </c>
      <c r="C45" s="80">
        <v>0.5</v>
      </c>
      <c r="D45" s="54">
        <v>30</v>
      </c>
      <c r="E45" s="34" t="s">
        <v>86</v>
      </c>
      <c r="F45" s="26"/>
      <c r="G45" s="232">
        <v>0.41666666666666669</v>
      </c>
      <c r="H45" s="232">
        <v>0.5</v>
      </c>
      <c r="I45" s="230">
        <v>45</v>
      </c>
      <c r="J45" s="231" t="s">
        <v>31</v>
      </c>
      <c r="K45" s="30"/>
      <c r="L45" s="80">
        <v>0.41666666666666669</v>
      </c>
      <c r="M45" s="80">
        <v>0.5</v>
      </c>
      <c r="N45" s="54">
        <v>15</v>
      </c>
      <c r="O45" s="34" t="s">
        <v>58</v>
      </c>
      <c r="P45" s="26"/>
      <c r="Q45" s="232">
        <v>0.41666666666666669</v>
      </c>
      <c r="R45" s="232">
        <v>0.5</v>
      </c>
      <c r="S45" s="234">
        <v>55</v>
      </c>
      <c r="T45" s="236" t="s">
        <v>60</v>
      </c>
      <c r="V45" t="s">
        <v>96</v>
      </c>
      <c r="W45"/>
      <c r="X45"/>
    </row>
    <row r="46" spans="1:24" ht="28.8" x14ac:dyDescent="0.3">
      <c r="B46" s="55">
        <f>B45+TIME(0,$D45,0)</f>
        <v>0.4375</v>
      </c>
      <c r="C46" s="55">
        <f>C45+TIME(0,$D45,0)</f>
        <v>0.52083333333333337</v>
      </c>
      <c r="D46" s="54">
        <v>15</v>
      </c>
      <c r="E46" s="34" t="s">
        <v>58</v>
      </c>
      <c r="F46" s="26"/>
      <c r="G46" s="233"/>
      <c r="H46" s="233"/>
      <c r="I46" s="230"/>
      <c r="J46" s="231"/>
      <c r="K46" s="30"/>
      <c r="L46" s="55">
        <f>L45+TIME(0,$N45,0)</f>
        <v>0.42708333333333337</v>
      </c>
      <c r="M46" s="55">
        <f>M45+TIME(0,$N45,0)</f>
        <v>0.51041666666666663</v>
      </c>
      <c r="N46" s="54">
        <v>55</v>
      </c>
      <c r="O46" s="34" t="s">
        <v>60</v>
      </c>
      <c r="P46" s="26"/>
      <c r="Q46" s="233"/>
      <c r="R46" s="233"/>
      <c r="S46" s="235"/>
      <c r="T46" s="237"/>
      <c r="V46" t="s">
        <v>98</v>
      </c>
      <c r="W46"/>
      <c r="X46"/>
    </row>
    <row r="47" spans="1:24" ht="28.8" customHeight="1" x14ac:dyDescent="0.3">
      <c r="B47" s="55">
        <f>B46+TIME(0,$D46,0)</f>
        <v>0.44791666666666669</v>
      </c>
      <c r="C47" s="55">
        <f>C46+TIME(0,$D46,0)</f>
        <v>0.53125</v>
      </c>
      <c r="D47" s="54">
        <v>55</v>
      </c>
      <c r="E47" s="34" t="s">
        <v>60</v>
      </c>
      <c r="F47" s="26"/>
      <c r="G47" s="55">
        <f>G45+TIME(0,I45,0)</f>
        <v>0.44791666666666669</v>
      </c>
      <c r="H47" s="55">
        <f>H45+TIME(0,I45,0)</f>
        <v>0.53125</v>
      </c>
      <c r="I47" s="54">
        <v>55</v>
      </c>
      <c r="J47" s="34" t="s">
        <v>60</v>
      </c>
      <c r="K47" s="30"/>
      <c r="L47" s="55">
        <f>L46+TIME(0,$N46,0)</f>
        <v>0.46527777777777779</v>
      </c>
      <c r="M47" s="55">
        <f>M46+TIME(0,$N46,0)</f>
        <v>0.54861111111111105</v>
      </c>
      <c r="N47" s="54">
        <v>30</v>
      </c>
      <c r="O47" s="34" t="s">
        <v>86</v>
      </c>
      <c r="P47" s="26"/>
      <c r="Q47" s="55">
        <f>Q45+TIME(0,S45,0)</f>
        <v>0.45486111111111116</v>
      </c>
      <c r="R47" s="55">
        <f>R45+TIME(0,S45,0)</f>
        <v>0.53819444444444442</v>
      </c>
      <c r="S47" s="54">
        <v>45</v>
      </c>
      <c r="T47" s="89" t="s">
        <v>31</v>
      </c>
      <c r="V47" t="s">
        <v>98</v>
      </c>
      <c r="W47" t="s">
        <v>98</v>
      </c>
      <c r="X47">
        <f>SUMIF(V$45:V$50,"=p",D$45:D$50)</f>
        <v>70</v>
      </c>
    </row>
    <row r="48" spans="1:24" ht="14.4" customHeight="1" x14ac:dyDescent="0.3">
      <c r="B48" s="74"/>
      <c r="C48" s="74"/>
      <c r="D48" s="25"/>
      <c r="E48" s="25"/>
      <c r="F48" s="25"/>
      <c r="G48" s="74"/>
      <c r="H48" s="74"/>
      <c r="I48" s="25"/>
      <c r="J48" s="25"/>
      <c r="K48" s="30"/>
      <c r="L48" s="74"/>
      <c r="M48" s="74"/>
      <c r="N48" s="25"/>
      <c r="O48" s="25"/>
      <c r="P48" s="25"/>
      <c r="Q48" s="74"/>
      <c r="R48" s="74"/>
      <c r="S48" s="25"/>
      <c r="T48" s="25"/>
      <c r="V48"/>
      <c r="W48" t="s">
        <v>96</v>
      </c>
      <c r="X48">
        <f>SUMIF(V$45:V$50,"=T",D$45:D$50)</f>
        <v>30</v>
      </c>
    </row>
    <row r="49" spans="1:24" s="16" customFormat="1" ht="14.4" customHeight="1" x14ac:dyDescent="0.3">
      <c r="B49" s="79"/>
      <c r="C49" s="79"/>
      <c r="D49" s="222" t="s">
        <v>11</v>
      </c>
      <c r="E49" s="222"/>
      <c r="F49" s="222"/>
      <c r="G49" s="222"/>
      <c r="H49" s="222"/>
      <c r="I49" s="222"/>
      <c r="J49" s="26"/>
      <c r="K49" s="91"/>
      <c r="L49" s="79"/>
      <c r="M49" s="79"/>
      <c r="N49" s="26"/>
      <c r="O49" s="26"/>
      <c r="P49" s="26"/>
      <c r="Q49" s="79"/>
      <c r="R49" s="79"/>
      <c r="S49" s="26"/>
      <c r="T49" s="26"/>
      <c r="V49"/>
      <c r="W49" t="s">
        <v>97</v>
      </c>
      <c r="X49">
        <f>SUMIF(V$45:V$50,"=A",D$45:D$50)</f>
        <v>10</v>
      </c>
    </row>
    <row r="50" spans="1:24" s="16" customFormat="1" ht="14.4" customHeight="1" x14ac:dyDescent="0.3">
      <c r="B50" s="92">
        <f>B47+TIME(0,D47,0)</f>
        <v>0.48611111111111116</v>
      </c>
      <c r="C50" s="92">
        <f>C47+TIME(0,D47,0)</f>
        <v>0.56944444444444442</v>
      </c>
      <c r="D50" s="54">
        <v>10</v>
      </c>
      <c r="E50" s="219" t="s">
        <v>81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1"/>
      <c r="V50" t="s">
        <v>97</v>
      </c>
      <c r="W50"/>
      <c r="X50"/>
    </row>
    <row r="51" spans="1:24" hidden="1" x14ac:dyDescent="0.3">
      <c r="A51"/>
      <c r="B51" s="9"/>
      <c r="C51" s="66" t="s">
        <v>14</v>
      </c>
      <c r="D51" s="9">
        <f>SUM(D45:D50)</f>
        <v>110</v>
      </c>
      <c r="E51" s="17"/>
      <c r="F51" s="17"/>
      <c r="G51" s="17"/>
      <c r="H51" s="17"/>
      <c r="I51" s="9">
        <f>SUM(I45:I47)+D50</f>
        <v>110</v>
      </c>
      <c r="J51" s="17"/>
      <c r="N51" s="9">
        <f>SUM(N45:N47)+D50</f>
        <v>110</v>
      </c>
      <c r="S51" s="9">
        <f>SUM(S45:S47)+D50</f>
        <v>110</v>
      </c>
      <c r="V51"/>
      <c r="W51"/>
      <c r="X51"/>
    </row>
    <row r="52" spans="1:24" x14ac:dyDescent="0.3">
      <c r="D52" s="14"/>
      <c r="E52" s="17"/>
      <c r="F52" s="17"/>
      <c r="G52" s="17"/>
      <c r="H52" s="17"/>
      <c r="I52" s="17"/>
      <c r="J52" s="17"/>
      <c r="V52"/>
      <c r="W52"/>
      <c r="X52"/>
    </row>
    <row r="53" spans="1:24" x14ac:dyDescent="0.3">
      <c r="D53" s="172" t="s">
        <v>85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9"/>
      <c r="C55" s="9"/>
      <c r="E55" t="s">
        <v>62</v>
      </c>
      <c r="G55" s="9"/>
      <c r="H55" s="9"/>
    </row>
    <row r="56" spans="1:24" customFormat="1" x14ac:dyDescent="0.3">
      <c r="B56" s="9"/>
      <c r="C56" s="9"/>
      <c r="E56" t="s">
        <v>26</v>
      </c>
      <c r="G56" s="9"/>
      <c r="H56" s="9"/>
    </row>
    <row r="57" spans="1:24" x14ac:dyDescent="0.3">
      <c r="E57" s="49" t="s">
        <v>36</v>
      </c>
    </row>
    <row r="59" spans="1:24" x14ac:dyDescent="0.3">
      <c r="A59" t="s">
        <v>70</v>
      </c>
    </row>
    <row r="62" spans="1:24" x14ac:dyDescent="0.3">
      <c r="B62" s="170">
        <v>4</v>
      </c>
      <c r="C62" s="170"/>
      <c r="D62" s="2" t="s">
        <v>0</v>
      </c>
      <c r="E62" s="2"/>
      <c r="F62" s="2"/>
      <c r="G62" s="2"/>
      <c r="H62"/>
      <c r="I62" s="5"/>
      <c r="J62"/>
      <c r="K62"/>
    </row>
    <row r="63" spans="1:24" x14ac:dyDescent="0.3">
      <c r="B63" s="170"/>
      <c r="C63" s="170"/>
      <c r="D63" s="7" t="s">
        <v>1</v>
      </c>
      <c r="E63" s="7"/>
      <c r="F63" s="7"/>
      <c r="G63" s="7"/>
      <c r="H63"/>
      <c r="I63"/>
      <c r="J63"/>
      <c r="K63"/>
    </row>
    <row r="64" spans="1:24" x14ac:dyDescent="0.3">
      <c r="B64" s="170"/>
      <c r="C64" s="170"/>
      <c r="D64" s="23" t="s">
        <v>2</v>
      </c>
      <c r="E64" s="23"/>
      <c r="F64" s="23"/>
      <c r="G64" s="23"/>
      <c r="H64"/>
      <c r="I64"/>
      <c r="J64"/>
      <c r="K64"/>
    </row>
    <row r="66" spans="1:20" x14ac:dyDescent="0.3">
      <c r="B66" s="218" t="s">
        <v>4</v>
      </c>
      <c r="C66" s="218"/>
      <c r="D66" s="51" t="s">
        <v>5</v>
      </c>
      <c r="E66" s="53" t="s">
        <v>6</v>
      </c>
      <c r="F66" s="18"/>
      <c r="G66" s="202" t="s">
        <v>4</v>
      </c>
      <c r="H66" s="203"/>
      <c r="I66" s="51" t="s">
        <v>5</v>
      </c>
      <c r="J66" s="53" t="s">
        <v>6</v>
      </c>
      <c r="L66" s="218" t="s">
        <v>4</v>
      </c>
      <c r="M66" s="218"/>
      <c r="N66" s="51" t="s">
        <v>5</v>
      </c>
      <c r="O66" s="53" t="s">
        <v>6</v>
      </c>
      <c r="P66" s="18"/>
      <c r="Q66" s="202" t="s">
        <v>4</v>
      </c>
      <c r="R66" s="203"/>
      <c r="S66" s="51" t="s">
        <v>5</v>
      </c>
      <c r="T66" s="53" t="s">
        <v>6</v>
      </c>
    </row>
    <row r="67" spans="1:20" x14ac:dyDescent="0.3">
      <c r="B67" s="75"/>
      <c r="C67" s="75"/>
      <c r="D67" s="76"/>
      <c r="E67" s="75"/>
      <c r="F67" s="75"/>
      <c r="G67" s="75"/>
      <c r="H67" s="75"/>
      <c r="I67" s="76"/>
      <c r="J67" s="75"/>
      <c r="L67" s="75"/>
      <c r="M67" s="75"/>
      <c r="N67" s="76"/>
      <c r="O67" s="75"/>
      <c r="P67" s="75"/>
      <c r="Q67" s="75"/>
      <c r="R67" s="75"/>
      <c r="S67" s="76"/>
      <c r="T67" s="75"/>
    </row>
    <row r="68" spans="1:20" x14ac:dyDescent="0.3">
      <c r="D68" t="s">
        <v>46</v>
      </c>
      <c r="E68"/>
      <c r="F68"/>
      <c r="G68"/>
      <c r="H68"/>
      <c r="I68" s="226" t="s">
        <v>47</v>
      </c>
      <c r="J68" s="226"/>
      <c r="L68" s="14"/>
      <c r="M68" s="14"/>
      <c r="N68" t="s">
        <v>46</v>
      </c>
      <c r="O68" s="17"/>
      <c r="P68" s="17"/>
      <c r="Q68" s="17"/>
      <c r="R68" s="17"/>
      <c r="S68" t="s">
        <v>46</v>
      </c>
      <c r="T68" s="17"/>
    </row>
    <row r="69" spans="1:20" ht="15.6" x14ac:dyDescent="0.3">
      <c r="A69" s="20"/>
      <c r="B69" s="227" t="s">
        <v>29</v>
      </c>
      <c r="C69" s="228"/>
      <c r="D69" s="228"/>
      <c r="E69" s="229"/>
      <c r="F69" s="19"/>
      <c r="G69" s="227" t="s">
        <v>50</v>
      </c>
      <c r="H69" s="228"/>
      <c r="I69" s="228"/>
      <c r="J69" s="229"/>
      <c r="K69" s="20"/>
      <c r="L69" s="227" t="s">
        <v>30</v>
      </c>
      <c r="M69" s="228"/>
      <c r="N69" s="228"/>
      <c r="O69" s="229"/>
      <c r="P69" s="19"/>
      <c r="Q69" s="227" t="s">
        <v>37</v>
      </c>
      <c r="R69" s="228"/>
      <c r="S69" s="228"/>
      <c r="T69" s="229"/>
    </row>
    <row r="70" spans="1:20" ht="28.8" x14ac:dyDescent="0.3">
      <c r="B70" s="73">
        <v>0.4236111111111111</v>
      </c>
      <c r="C70" s="73">
        <v>0.51388888888888895</v>
      </c>
      <c r="D70" s="54">
        <v>30</v>
      </c>
      <c r="E70" s="34" t="s">
        <v>32</v>
      </c>
      <c r="F70" s="26"/>
      <c r="G70" s="239">
        <v>0.4236111111111111</v>
      </c>
      <c r="H70" s="239">
        <v>0.51388888888888895</v>
      </c>
      <c r="I70" s="230">
        <v>45</v>
      </c>
      <c r="J70" s="231" t="s">
        <v>31</v>
      </c>
      <c r="K70" s="30"/>
      <c r="L70" s="73">
        <v>0.4236111111111111</v>
      </c>
      <c r="M70" s="73">
        <v>0.51388888888888895</v>
      </c>
      <c r="N70" s="54">
        <v>15</v>
      </c>
      <c r="O70" s="34" t="s">
        <v>58</v>
      </c>
      <c r="P70" s="26"/>
      <c r="Q70" s="73">
        <v>0.4236111111111111</v>
      </c>
      <c r="R70" s="73">
        <v>0.51388888888888895</v>
      </c>
      <c r="S70" s="54">
        <v>55</v>
      </c>
      <c r="T70" s="34" t="s">
        <v>60</v>
      </c>
    </row>
    <row r="71" spans="1:20" ht="28.8" x14ac:dyDescent="0.3">
      <c r="B71" s="55">
        <v>0.44444444444444442</v>
      </c>
      <c r="C71" s="55">
        <v>0.53472222222222221</v>
      </c>
      <c r="D71" s="54">
        <v>15</v>
      </c>
      <c r="E71" s="34" t="s">
        <v>58</v>
      </c>
      <c r="F71" s="26"/>
      <c r="G71" s="240"/>
      <c r="H71" s="240"/>
      <c r="I71" s="230"/>
      <c r="J71" s="231"/>
      <c r="K71" s="30"/>
      <c r="L71" s="55">
        <v>0.43402777777777773</v>
      </c>
      <c r="M71" s="55">
        <v>0.52430555555555558</v>
      </c>
      <c r="N71" s="54">
        <v>55</v>
      </c>
      <c r="O71" s="34" t="s">
        <v>60</v>
      </c>
      <c r="P71" s="26"/>
      <c r="Q71" s="238">
        <v>0.46180555555555558</v>
      </c>
      <c r="R71" s="238">
        <v>5.2083333333333336E-2</v>
      </c>
      <c r="S71" s="230">
        <v>45</v>
      </c>
      <c r="T71" s="231" t="s">
        <v>31</v>
      </c>
    </row>
    <row r="72" spans="1:20" x14ac:dyDescent="0.3">
      <c r="B72" s="55">
        <v>0.4548611111111111</v>
      </c>
      <c r="C72" s="55">
        <v>4.5138888888888888E-2</v>
      </c>
      <c r="D72" s="54">
        <v>55</v>
      </c>
      <c r="E72" s="34" t="s">
        <v>60</v>
      </c>
      <c r="F72" s="26"/>
      <c r="G72" s="55">
        <v>0.4548611111111111</v>
      </c>
      <c r="H72" s="55">
        <v>4.5138888888888888E-2</v>
      </c>
      <c r="I72" s="54">
        <v>55</v>
      </c>
      <c r="J72" s="34" t="s">
        <v>60</v>
      </c>
      <c r="K72" s="30"/>
      <c r="L72" s="55">
        <v>0.47222222222222227</v>
      </c>
      <c r="M72" s="55">
        <v>6.25E-2</v>
      </c>
      <c r="N72" s="54">
        <v>30</v>
      </c>
      <c r="O72" s="34" t="s">
        <v>32</v>
      </c>
      <c r="P72" s="26"/>
      <c r="Q72" s="238"/>
      <c r="R72" s="238"/>
      <c r="S72" s="230"/>
      <c r="T72" s="231"/>
    </row>
    <row r="73" spans="1:20" x14ac:dyDescent="0.3">
      <c r="A73"/>
      <c r="B73" s="9"/>
      <c r="C73" s="66" t="s">
        <v>14</v>
      </c>
      <c r="D73" s="9">
        <f>SUM(D70:D72)</f>
        <v>100</v>
      </c>
      <c r="E73" s="17"/>
      <c r="F73" s="17"/>
      <c r="G73" s="17"/>
      <c r="H73" s="17"/>
      <c r="I73" s="9">
        <f>SUM(I70:I72)</f>
        <v>100</v>
      </c>
      <c r="J73" s="17"/>
      <c r="N73" s="9">
        <f>SUM(N70:N72)</f>
        <v>100</v>
      </c>
      <c r="S73" s="9">
        <f>SUM(S70:S72)</f>
        <v>100</v>
      </c>
    </row>
    <row r="74" spans="1:20" x14ac:dyDescent="0.3">
      <c r="D74" s="14"/>
      <c r="E74" s="17"/>
      <c r="F74" s="17"/>
      <c r="G74" s="17"/>
      <c r="H74" s="17"/>
      <c r="I74" s="17"/>
      <c r="J74" s="17"/>
    </row>
    <row r="75" spans="1:20" x14ac:dyDescent="0.3">
      <c r="D75" s="172" t="s">
        <v>24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</row>
    <row r="77" spans="1:20" x14ac:dyDescent="0.3">
      <c r="A77"/>
      <c r="B77" s="9"/>
      <c r="C77" s="9"/>
      <c r="D77"/>
      <c r="E77" t="s">
        <v>62</v>
      </c>
      <c r="F77"/>
      <c r="G77" s="9"/>
      <c r="H77" s="9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9"/>
      <c r="C78" s="9"/>
      <c r="D78"/>
      <c r="E78" t="s">
        <v>26</v>
      </c>
      <c r="F78"/>
      <c r="G78" s="9"/>
      <c r="H78" s="9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49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Normal="100" workbookViewId="0">
      <selection activeCell="G8" sqref="G8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70">
        <v>5</v>
      </c>
      <c r="C2" s="170"/>
      <c r="E2" s="124" t="s">
        <v>133</v>
      </c>
      <c r="G2" s="5"/>
    </row>
    <row r="3" spans="1:10" x14ac:dyDescent="0.3">
      <c r="B3" s="170"/>
      <c r="C3" s="170"/>
      <c r="E3" s="125" t="s">
        <v>126</v>
      </c>
      <c r="G3" s="5"/>
    </row>
    <row r="4" spans="1:10" x14ac:dyDescent="0.3">
      <c r="B4" s="170"/>
      <c r="C4" s="170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15</v>
      </c>
      <c r="E7" s="129" t="s">
        <v>40</v>
      </c>
      <c r="H7" t="s">
        <v>97</v>
      </c>
      <c r="I7" t="s">
        <v>98</v>
      </c>
      <c r="J7">
        <f>SUMIF(H$7:H$10,"=P",D$7:D$10)</f>
        <v>85</v>
      </c>
    </row>
    <row r="8" spans="1:10" ht="29.4" customHeight="1" x14ac:dyDescent="0.3">
      <c r="B8" s="80">
        <f>B7+TIME(0,D7,0)</f>
        <v>10.427083333333332</v>
      </c>
      <c r="C8" s="80">
        <f>C7+TIME(0,D7,0)</f>
        <v>12.510416666666666</v>
      </c>
      <c r="D8" s="94">
        <v>60</v>
      </c>
      <c r="E8" s="128" t="s">
        <v>141</v>
      </c>
      <c r="H8" t="s">
        <v>98</v>
      </c>
      <c r="I8" t="s">
        <v>96</v>
      </c>
      <c r="J8">
        <f>SUMIF(H$7:H$10,"=T",D$7:D$10)</f>
        <v>0</v>
      </c>
    </row>
    <row r="9" spans="1:10" x14ac:dyDescent="0.3">
      <c r="B9" s="80">
        <f>B8+TIME(0,D8,0)</f>
        <v>10.468749999999998</v>
      </c>
      <c r="C9" s="80">
        <f>C8+TIME(0,D8,0)</f>
        <v>12.552083333333332</v>
      </c>
      <c r="D9" s="94">
        <v>25</v>
      </c>
      <c r="E9" s="128" t="s">
        <v>152</v>
      </c>
      <c r="H9" t="s">
        <v>98</v>
      </c>
    </row>
    <row r="10" spans="1:10" x14ac:dyDescent="0.3">
      <c r="B10" s="80">
        <f>B9+TIME(0,D9,0)</f>
        <v>10.486111111111109</v>
      </c>
      <c r="C10" s="80">
        <f>C9+TIME(0,D9,0)</f>
        <v>12.569444444444443</v>
      </c>
      <c r="D10" s="35">
        <v>10</v>
      </c>
      <c r="E10" s="130" t="s">
        <v>81</v>
      </c>
      <c r="H10" t="s">
        <v>97</v>
      </c>
      <c r="I10" t="s">
        <v>97</v>
      </c>
      <c r="J10">
        <f>SUMIF(H$7:H$10,"=A",D$7:D$10)</f>
        <v>25</v>
      </c>
    </row>
    <row r="11" spans="1:10" hidden="1" x14ac:dyDescent="0.3">
      <c r="C11" s="66" t="s">
        <v>14</v>
      </c>
      <c r="D11" s="9">
        <f>SUM(D8:D10)</f>
        <v>95</v>
      </c>
    </row>
    <row r="14" spans="1:10" x14ac:dyDescent="0.3">
      <c r="D14" s="86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Normal="100" workbookViewId="0">
      <selection activeCell="H9" sqref="H9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70">
        <v>6</v>
      </c>
      <c r="C2" s="170"/>
      <c r="E2" s="124" t="s">
        <v>133</v>
      </c>
      <c r="G2" s="5"/>
    </row>
    <row r="3" spans="1:10" x14ac:dyDescent="0.3">
      <c r="B3" s="170"/>
      <c r="C3" s="170"/>
      <c r="E3" s="125" t="s">
        <v>126</v>
      </c>
      <c r="G3" s="5"/>
    </row>
    <row r="4" spans="1:10" x14ac:dyDescent="0.3">
      <c r="B4" s="170"/>
      <c r="C4" s="170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10</v>
      </c>
      <c r="E7" s="129" t="s">
        <v>61</v>
      </c>
      <c r="H7" t="s">
        <v>97</v>
      </c>
      <c r="I7" t="s">
        <v>98</v>
      </c>
      <c r="J7">
        <f>SUMIF(H$7:H$11,"=P",D$7:D$11)</f>
        <v>75</v>
      </c>
    </row>
    <row r="8" spans="1:10" x14ac:dyDescent="0.3">
      <c r="B8" s="80">
        <f>B7+TIME(0,D7,0)</f>
        <v>10.423611111111111</v>
      </c>
      <c r="C8" s="80">
        <f>C7+TIME(0,D7,0)</f>
        <v>12.506944444444445</v>
      </c>
      <c r="D8" s="94">
        <v>15</v>
      </c>
      <c r="E8" s="127" t="s">
        <v>167</v>
      </c>
      <c r="H8" t="s">
        <v>96</v>
      </c>
      <c r="I8" t="s">
        <v>96</v>
      </c>
      <c r="J8">
        <f>SUMIF(H$7:H$11,"=T",D$7:D$11)</f>
        <v>15</v>
      </c>
    </row>
    <row r="9" spans="1:10" ht="59.4" customHeight="1" x14ac:dyDescent="0.3">
      <c r="B9" s="80">
        <f t="shared" ref="B9" si="0">B8+TIME(0,D8,0)</f>
        <v>10.434027777777777</v>
      </c>
      <c r="C9" s="80">
        <f t="shared" ref="C9" si="1">C8+TIME(0,D8,0)</f>
        <v>12.517361111111111</v>
      </c>
      <c r="D9" s="35">
        <v>60</v>
      </c>
      <c r="E9" s="127" t="s">
        <v>168</v>
      </c>
      <c r="H9" s="77" t="s">
        <v>98</v>
      </c>
      <c r="I9" t="s">
        <v>97</v>
      </c>
      <c r="J9">
        <f>SUMIF(H$7:H$11,"=A",D$7:D$11)</f>
        <v>20</v>
      </c>
    </row>
    <row r="10" spans="1:10" x14ac:dyDescent="0.3">
      <c r="B10" s="80">
        <f t="shared" ref="B10:B11" si="2">B9+TIME(0,D9,0)</f>
        <v>10.475694444444443</v>
      </c>
      <c r="C10" s="80">
        <f t="shared" ref="C10:C11" si="3">C9+TIME(0,D9,0)</f>
        <v>12.559027777777777</v>
      </c>
      <c r="D10" s="35">
        <v>15</v>
      </c>
      <c r="E10" s="127" t="s">
        <v>161</v>
      </c>
      <c r="H10" s="77" t="s">
        <v>98</v>
      </c>
    </row>
    <row r="11" spans="1:10" x14ac:dyDescent="0.3">
      <c r="B11" s="80">
        <f t="shared" si="2"/>
        <v>10.486111111111109</v>
      </c>
      <c r="C11" s="80">
        <f t="shared" si="3"/>
        <v>12.569444444444443</v>
      </c>
      <c r="D11" s="35">
        <v>10</v>
      </c>
      <c r="E11" s="130" t="s">
        <v>81</v>
      </c>
      <c r="H11" t="s">
        <v>97</v>
      </c>
    </row>
    <row r="12" spans="1:10" hidden="1" x14ac:dyDescent="0.3">
      <c r="C12" s="66" t="s">
        <v>14</v>
      </c>
      <c r="D12" s="9">
        <f>SUM(D8:D11)</f>
        <v>100</v>
      </c>
    </row>
    <row r="36" spans="1:14" x14ac:dyDescent="0.3">
      <c r="B36" s="170">
        <v>5</v>
      </c>
      <c r="C36" s="170"/>
      <c r="D36" s="2" t="s">
        <v>83</v>
      </c>
      <c r="E36" s="2"/>
      <c r="F36" s="5"/>
      <c r="G36" s="5"/>
    </row>
    <row r="37" spans="1:14" x14ac:dyDescent="0.3">
      <c r="B37" s="170"/>
      <c r="C37" s="170"/>
      <c r="D37" s="7" t="s">
        <v>84</v>
      </c>
      <c r="E37" s="7"/>
      <c r="F37" s="5"/>
      <c r="G37" s="5"/>
    </row>
    <row r="38" spans="1:14" x14ac:dyDescent="0.3">
      <c r="A38" t="s">
        <v>109</v>
      </c>
      <c r="B38" s="170"/>
      <c r="C38" s="170"/>
      <c r="D38" s="23" t="s">
        <v>2</v>
      </c>
      <c r="E38" s="23"/>
      <c r="F38" s="81"/>
      <c r="G38" s="81"/>
    </row>
    <row r="39" spans="1:14" x14ac:dyDescent="0.3">
      <c r="G39" t="s">
        <v>95</v>
      </c>
    </row>
    <row r="40" spans="1:14" x14ac:dyDescent="0.3">
      <c r="B40" s="171" t="s">
        <v>4</v>
      </c>
      <c r="C40" s="171"/>
      <c r="D40" s="51" t="s">
        <v>5</v>
      </c>
      <c r="E40" s="12" t="s">
        <v>6</v>
      </c>
    </row>
    <row r="41" spans="1:14" x14ac:dyDescent="0.3">
      <c r="B41" s="80">
        <v>10.416666666666666</v>
      </c>
      <c r="C41" s="80">
        <v>12.5</v>
      </c>
      <c r="D41" s="94">
        <v>15</v>
      </c>
      <c r="E41" s="88" t="s">
        <v>61</v>
      </c>
      <c r="G41" t="s">
        <v>97</v>
      </c>
    </row>
    <row r="42" spans="1:14" x14ac:dyDescent="0.3">
      <c r="B42" s="80">
        <f>B41+TIME(0,D41,0)</f>
        <v>10.427083333333332</v>
      </c>
      <c r="C42" s="80">
        <f>C41+TIME(0,D41,0)</f>
        <v>12.510416666666666</v>
      </c>
      <c r="D42" s="94">
        <v>10</v>
      </c>
      <c r="E42" s="36" t="s">
        <v>77</v>
      </c>
      <c r="G42" t="s">
        <v>97</v>
      </c>
    </row>
    <row r="43" spans="1:14" x14ac:dyDescent="0.3">
      <c r="A43" t="s">
        <v>110</v>
      </c>
      <c r="B43" s="80">
        <f>B42+TIME(0,D42,0)</f>
        <v>10.434027777777777</v>
      </c>
      <c r="C43" s="80">
        <f>C42+TIME(0,D42,0)</f>
        <v>12.517361111111111</v>
      </c>
      <c r="D43" s="35">
        <v>10</v>
      </c>
      <c r="E43" s="36" t="s">
        <v>91</v>
      </c>
      <c r="G43" t="s">
        <v>98</v>
      </c>
    </row>
    <row r="44" spans="1:14" ht="27" customHeight="1" x14ac:dyDescent="0.3">
      <c r="A44" t="s">
        <v>112</v>
      </c>
      <c r="B44" s="80">
        <f t="shared" ref="B44:B45" si="4">B43+TIME(0,D43,0)</f>
        <v>10.440972222222221</v>
      </c>
      <c r="C44" s="80">
        <f t="shared" ref="C44:C45" si="5">C43+TIME(0,D43,0)</f>
        <v>12.524305555555555</v>
      </c>
      <c r="D44" s="35">
        <v>65</v>
      </c>
      <c r="E44" s="48" t="s">
        <v>39</v>
      </c>
      <c r="G44" t="s">
        <v>98</v>
      </c>
      <c r="L44" s="58"/>
      <c r="M44" s="58"/>
      <c r="N44" s="58"/>
    </row>
    <row r="45" spans="1:14" x14ac:dyDescent="0.3">
      <c r="B45" s="80">
        <f t="shared" si="4"/>
        <v>10.486111111111111</v>
      </c>
      <c r="C45" s="80">
        <f t="shared" si="5"/>
        <v>12.569444444444445</v>
      </c>
      <c r="D45" s="35">
        <v>10</v>
      </c>
      <c r="E45" s="36" t="s">
        <v>81</v>
      </c>
      <c r="G45" t="s">
        <v>97</v>
      </c>
      <c r="H45" t="s">
        <v>98</v>
      </c>
      <c r="I45">
        <f ca="1">SUMIF(G$42:G$46,"=P",D$42:D$45)</f>
        <v>75</v>
      </c>
      <c r="L45" s="58"/>
      <c r="M45" s="58"/>
      <c r="N45" s="58"/>
    </row>
    <row r="46" spans="1:14" hidden="1" x14ac:dyDescent="0.3">
      <c r="C46" s="66" t="s">
        <v>14</v>
      </c>
      <c r="D46" s="9">
        <f>SUM(D42:D45)</f>
        <v>95</v>
      </c>
      <c r="H46" t="s">
        <v>98</v>
      </c>
      <c r="I46">
        <f t="shared" ref="I46" ca="1" si="6">SUMIF(G$42:G$46,"=T",D$42:D$45)</f>
        <v>0</v>
      </c>
    </row>
    <row r="47" spans="1:14" x14ac:dyDescent="0.3">
      <c r="H47" t="s">
        <v>96</v>
      </c>
      <c r="I47">
        <f ca="1">SUMIF(G$42:G$46,"=T",D$42:D$45)</f>
        <v>0</v>
      </c>
    </row>
    <row r="48" spans="1:14" ht="14.4" customHeight="1" x14ac:dyDescent="0.3">
      <c r="D48" s="172" t="s">
        <v>85</v>
      </c>
      <c r="E48" s="172"/>
      <c r="F48" s="5"/>
      <c r="H48" t="s">
        <v>97</v>
      </c>
      <c r="I48">
        <f>SUMIF(G$41:G$45,"=A",D$41:D$45)</f>
        <v>35</v>
      </c>
      <c r="J48" s="5"/>
    </row>
    <row r="50" spans="1:12" x14ac:dyDescent="0.3">
      <c r="K50" s="5"/>
      <c r="L50" s="5"/>
    </row>
    <row r="51" spans="1:12" x14ac:dyDescent="0.3">
      <c r="K51" s="5"/>
      <c r="L51" s="5"/>
    </row>
    <row r="52" spans="1:12" x14ac:dyDescent="0.3">
      <c r="J52" s="25"/>
      <c r="K52" s="26"/>
      <c r="L52" s="5"/>
    </row>
    <row r="53" spans="1:12" x14ac:dyDescent="0.3">
      <c r="K53" s="5"/>
      <c r="L53" s="5"/>
    </row>
    <row r="54" spans="1:12" x14ac:dyDescent="0.3">
      <c r="A54" t="s">
        <v>70</v>
      </c>
      <c r="K54" s="5"/>
      <c r="L54" s="5"/>
    </row>
    <row r="57" spans="1:12" x14ac:dyDescent="0.3">
      <c r="B57" s="170">
        <v>5</v>
      </c>
      <c r="C57" s="170"/>
      <c r="D57" s="2" t="s">
        <v>0</v>
      </c>
      <c r="E57" s="2"/>
    </row>
    <row r="58" spans="1:12" x14ac:dyDescent="0.3">
      <c r="B58" s="170"/>
      <c r="C58" s="170"/>
      <c r="D58" s="7" t="s">
        <v>1</v>
      </c>
      <c r="E58" s="7"/>
    </row>
    <row r="59" spans="1:12" x14ac:dyDescent="0.3">
      <c r="B59" s="170"/>
      <c r="C59" s="170"/>
      <c r="D59" s="23" t="s">
        <v>2</v>
      </c>
      <c r="E59" s="23"/>
    </row>
    <row r="61" spans="1:12" x14ac:dyDescent="0.3">
      <c r="B61" s="171" t="s">
        <v>4</v>
      </c>
      <c r="C61" s="171"/>
      <c r="D61" s="51" t="s">
        <v>5</v>
      </c>
      <c r="E61" s="12" t="s">
        <v>6</v>
      </c>
    </row>
    <row r="62" spans="1:12" x14ac:dyDescent="0.3">
      <c r="B62" s="80">
        <v>0.4236111111111111</v>
      </c>
      <c r="C62" s="80">
        <v>0.51388888888888895</v>
      </c>
      <c r="D62" s="54">
        <v>30</v>
      </c>
      <c r="E62" s="88" t="s">
        <v>61</v>
      </c>
    </row>
    <row r="63" spans="1:12" x14ac:dyDescent="0.3">
      <c r="B63" s="80">
        <v>0.44444444444444442</v>
      </c>
      <c r="C63" s="80">
        <v>0.53472222222222221</v>
      </c>
      <c r="D63" s="35">
        <v>10</v>
      </c>
      <c r="E63" s="36" t="s">
        <v>38</v>
      </c>
    </row>
    <row r="64" spans="1:12" x14ac:dyDescent="0.3">
      <c r="B64" s="80">
        <v>0.4513888888888889</v>
      </c>
      <c r="C64" s="80">
        <v>4.1666666666666664E-2</v>
      </c>
      <c r="D64" s="35">
        <v>10</v>
      </c>
      <c r="E64" s="36" t="s">
        <v>57</v>
      </c>
    </row>
    <row r="65" spans="2:5" x14ac:dyDescent="0.3">
      <c r="B65" s="80">
        <v>0.45833333333333331</v>
      </c>
      <c r="C65" s="80">
        <v>4.8611111111111112E-2</v>
      </c>
      <c r="D65" s="35">
        <v>60</v>
      </c>
      <c r="E65" s="48" t="s">
        <v>39</v>
      </c>
    </row>
    <row r="66" spans="2:5" x14ac:dyDescent="0.3">
      <c r="C66" s="66" t="s">
        <v>14</v>
      </c>
      <c r="D66" s="9">
        <f>SUM(D62:D65)</f>
        <v>110</v>
      </c>
    </row>
    <row r="68" spans="2:5" x14ac:dyDescent="0.3">
      <c r="D68" s="172" t="s">
        <v>24</v>
      </c>
      <c r="E68" s="172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H10" sqref="H10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6.5546875" customWidth="1"/>
  </cols>
  <sheetData>
    <row r="1" spans="1:10" x14ac:dyDescent="0.3">
      <c r="A1" t="s">
        <v>140</v>
      </c>
    </row>
    <row r="2" spans="1:10" x14ac:dyDescent="0.3">
      <c r="B2" s="170">
        <v>7</v>
      </c>
      <c r="C2" s="170"/>
      <c r="E2" s="124" t="s">
        <v>133</v>
      </c>
      <c r="F2" s="5"/>
      <c r="G2" s="5"/>
    </row>
    <row r="3" spans="1:10" x14ac:dyDescent="0.3">
      <c r="B3" s="170"/>
      <c r="C3" s="170"/>
      <c r="E3" s="125" t="s">
        <v>126</v>
      </c>
      <c r="F3" s="5"/>
      <c r="G3" s="5"/>
    </row>
    <row r="4" spans="1:10" x14ac:dyDescent="0.3">
      <c r="B4" s="170"/>
      <c r="C4" s="170"/>
      <c r="D4" s="67"/>
      <c r="E4" s="67"/>
      <c r="F4" s="81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56">
        <v>10</v>
      </c>
      <c r="E7" s="137" t="s">
        <v>179</v>
      </c>
      <c r="H7" t="s">
        <v>97</v>
      </c>
      <c r="I7" t="s">
        <v>98</v>
      </c>
      <c r="J7">
        <f>SUMIF(H5:H11,"=p",D5:D11)</f>
        <v>95</v>
      </c>
    </row>
    <row r="8" spans="1:10" ht="48" customHeight="1" x14ac:dyDescent="0.3">
      <c r="B8" s="80">
        <f>B7+TIME(0,D7,0)</f>
        <v>0.4236111111111111</v>
      </c>
      <c r="C8" s="80">
        <f>C7+TIME(0,D7,0)</f>
        <v>0.50694444444444442</v>
      </c>
      <c r="D8" s="35">
        <v>30</v>
      </c>
      <c r="E8" s="151" t="s">
        <v>169</v>
      </c>
      <c r="H8" s="77" t="s">
        <v>98</v>
      </c>
      <c r="I8" t="s">
        <v>96</v>
      </c>
      <c r="J8">
        <f>SUMIF(H6:H12,"=t",D6:D12)</f>
        <v>0</v>
      </c>
    </row>
    <row r="9" spans="1:10" x14ac:dyDescent="0.3">
      <c r="B9" s="80">
        <f t="shared" ref="B9:B11" si="0">B8+TIME(0,D8,0)</f>
        <v>0.44444444444444442</v>
      </c>
      <c r="C9" s="80">
        <f t="shared" ref="C9:C11" si="1">C8+TIME(0,D8,0)</f>
        <v>0.52777777777777779</v>
      </c>
      <c r="D9" s="35">
        <v>15</v>
      </c>
      <c r="E9" s="151" t="s">
        <v>162</v>
      </c>
      <c r="H9" s="77" t="s">
        <v>98</v>
      </c>
    </row>
    <row r="10" spans="1:10" ht="66.599999999999994" customHeight="1" x14ac:dyDescent="0.3">
      <c r="B10" s="80">
        <f t="shared" si="0"/>
        <v>0.4548611111111111</v>
      </c>
      <c r="C10" s="80">
        <f t="shared" si="1"/>
        <v>0.53819444444444442</v>
      </c>
      <c r="D10" s="35">
        <v>50</v>
      </c>
      <c r="E10" s="88" t="s">
        <v>151</v>
      </c>
      <c r="H10" t="s">
        <v>98</v>
      </c>
      <c r="I10" t="s">
        <v>97</v>
      </c>
      <c r="J10">
        <f>SUMIF(H7:H13,"=a",D7:D13)</f>
        <v>15</v>
      </c>
    </row>
    <row r="11" spans="1:10" x14ac:dyDescent="0.3">
      <c r="B11" s="80">
        <f t="shared" si="0"/>
        <v>0.48958333333333331</v>
      </c>
      <c r="C11" s="80">
        <f t="shared" si="1"/>
        <v>0.57291666666666663</v>
      </c>
      <c r="D11" s="1">
        <v>5</v>
      </c>
      <c r="E11" s="137" t="s">
        <v>81</v>
      </c>
      <c r="H11" t="s">
        <v>97</v>
      </c>
    </row>
    <row r="12" spans="1:10" hidden="1" x14ac:dyDescent="0.3">
      <c r="C12" s="66" t="s">
        <v>14</v>
      </c>
      <c r="D12" s="9">
        <f>SUM(D7:D11)</f>
        <v>110</v>
      </c>
    </row>
    <row r="13" spans="1:10" x14ac:dyDescent="0.3">
      <c r="C13" s="66"/>
      <c r="D13" s="9"/>
    </row>
    <row r="14" spans="1:10" x14ac:dyDescent="0.3">
      <c r="B14" s="49"/>
      <c r="D14" s="49" t="s">
        <v>150</v>
      </c>
    </row>
    <row r="16" spans="1:10" x14ac:dyDescent="0.3">
      <c r="B16" s="49"/>
    </row>
    <row r="36" spans="1:9" x14ac:dyDescent="0.3">
      <c r="B36" s="170">
        <v>6</v>
      </c>
      <c r="C36" s="170"/>
      <c r="D36" s="2" t="s">
        <v>83</v>
      </c>
      <c r="E36" s="2"/>
      <c r="F36" s="5"/>
      <c r="G36" s="5"/>
    </row>
    <row r="37" spans="1:9" x14ac:dyDescent="0.3">
      <c r="B37" s="170"/>
      <c r="C37" s="170"/>
      <c r="D37" s="7" t="s">
        <v>84</v>
      </c>
      <c r="E37" s="7"/>
      <c r="F37" s="5"/>
      <c r="G37" s="5"/>
    </row>
    <row r="38" spans="1:9" x14ac:dyDescent="0.3">
      <c r="A38" t="s">
        <v>109</v>
      </c>
      <c r="B38" s="170"/>
      <c r="C38" s="170"/>
      <c r="D38" s="23" t="s">
        <v>2</v>
      </c>
      <c r="E38" s="23"/>
      <c r="F38" s="81"/>
      <c r="G38" s="81"/>
    </row>
    <row r="39" spans="1:9" x14ac:dyDescent="0.3">
      <c r="A39" t="s">
        <v>111</v>
      </c>
      <c r="G39" t="s">
        <v>95</v>
      </c>
    </row>
    <row r="40" spans="1:9" x14ac:dyDescent="0.3">
      <c r="B40" s="171" t="s">
        <v>4</v>
      </c>
      <c r="C40" s="171"/>
      <c r="D40" s="51" t="s">
        <v>5</v>
      </c>
      <c r="E40" s="12" t="s">
        <v>6</v>
      </c>
    </row>
    <row r="41" spans="1:9" x14ac:dyDescent="0.3">
      <c r="B41" s="80">
        <v>0.41666666666666669</v>
      </c>
      <c r="C41" s="80">
        <v>0.5</v>
      </c>
      <c r="D41" s="56">
        <v>10</v>
      </c>
      <c r="E41" s="39" t="s">
        <v>65</v>
      </c>
      <c r="G41" t="s">
        <v>96</v>
      </c>
    </row>
    <row r="42" spans="1:9" ht="43.2" customHeight="1" x14ac:dyDescent="0.3">
      <c r="B42" s="80">
        <f>B41+TIME(0,D41,0)</f>
        <v>0.4236111111111111</v>
      </c>
      <c r="C42" s="80">
        <f>C41+TIME(0,D41,0)</f>
        <v>0.50694444444444442</v>
      </c>
      <c r="D42" s="35">
        <v>65</v>
      </c>
      <c r="E42" s="82" t="s">
        <v>40</v>
      </c>
      <c r="G42" t="s">
        <v>98</v>
      </c>
    </row>
    <row r="43" spans="1:9" x14ac:dyDescent="0.3">
      <c r="B43" s="80">
        <f t="shared" ref="B43:B46" si="2">B42+TIME(0,D42,0)</f>
        <v>0.46875</v>
      </c>
      <c r="C43" s="80">
        <f t="shared" ref="C43:C46" si="3">C42+TIME(0,D42,0)</f>
        <v>0.55208333333333326</v>
      </c>
      <c r="D43" s="1">
        <v>5</v>
      </c>
      <c r="E43" s="24" t="s">
        <v>41</v>
      </c>
      <c r="G43" t="s">
        <v>98</v>
      </c>
    </row>
    <row r="44" spans="1:9" x14ac:dyDescent="0.3">
      <c r="B44" s="80">
        <f t="shared" si="2"/>
        <v>0.47222222222222221</v>
      </c>
      <c r="C44" s="80">
        <f t="shared" si="3"/>
        <v>0.55555555555555547</v>
      </c>
      <c r="D44" s="1">
        <v>15</v>
      </c>
      <c r="E44" s="24" t="s">
        <v>42</v>
      </c>
      <c r="G44" t="s">
        <v>98</v>
      </c>
    </row>
    <row r="45" spans="1:9" x14ac:dyDescent="0.3">
      <c r="B45" s="80">
        <f t="shared" si="2"/>
        <v>0.4826388888888889</v>
      </c>
      <c r="C45" s="80">
        <f t="shared" si="3"/>
        <v>0.5659722222222221</v>
      </c>
      <c r="D45" s="1">
        <v>10</v>
      </c>
      <c r="E45" s="39" t="s">
        <v>93</v>
      </c>
      <c r="G45" t="s">
        <v>98</v>
      </c>
      <c r="H45" t="s">
        <v>98</v>
      </c>
      <c r="I45">
        <f>SUMIF(G41:G46,"=p",D41:D46)</f>
        <v>95</v>
      </c>
    </row>
    <row r="46" spans="1:9" x14ac:dyDescent="0.3">
      <c r="B46" s="80">
        <f t="shared" si="2"/>
        <v>0.48958333333333331</v>
      </c>
      <c r="C46" s="80">
        <f t="shared" si="3"/>
        <v>0.57291666666666652</v>
      </c>
      <c r="D46" s="1">
        <v>5</v>
      </c>
      <c r="E46" s="39" t="s">
        <v>81</v>
      </c>
      <c r="G46" t="s">
        <v>97</v>
      </c>
      <c r="H46" t="s">
        <v>96</v>
      </c>
      <c r="I46">
        <f>SUMIF(G$41:G$47,"=T",D$41:D$47)</f>
        <v>10</v>
      </c>
    </row>
    <row r="47" spans="1:9" hidden="1" x14ac:dyDescent="0.3">
      <c r="C47" s="66" t="s">
        <v>14</v>
      </c>
      <c r="D47" s="9">
        <f>SUM(D41:D46)</f>
        <v>110</v>
      </c>
      <c r="G47" t="s">
        <v>98</v>
      </c>
      <c r="H47" t="s">
        <v>97</v>
      </c>
      <c r="I47">
        <f t="shared" ref="I47" si="4">SUMIF(G$41:G$47,"=A",D$41:D$47)</f>
        <v>5</v>
      </c>
    </row>
    <row r="48" spans="1:9" x14ac:dyDescent="0.3">
      <c r="C48" s="66"/>
      <c r="D48" s="9"/>
      <c r="H48" t="s">
        <v>97</v>
      </c>
      <c r="I48">
        <f>SUMIF(G$41:G$47,"=A",D$41:D$47)</f>
        <v>5</v>
      </c>
    </row>
    <row r="49" spans="1:5" x14ac:dyDescent="0.3">
      <c r="B49" s="49" t="s">
        <v>94</v>
      </c>
    </row>
    <row r="51" spans="1:5" x14ac:dyDescent="0.3">
      <c r="B51" s="49"/>
    </row>
    <row r="54" spans="1:5" x14ac:dyDescent="0.3">
      <c r="A54" t="s">
        <v>70</v>
      </c>
    </row>
    <row r="57" spans="1:5" x14ac:dyDescent="0.3">
      <c r="B57" s="170">
        <v>6</v>
      </c>
      <c r="C57" s="170"/>
      <c r="D57" s="2" t="s">
        <v>0</v>
      </c>
      <c r="E57" s="2"/>
    </row>
    <row r="58" spans="1:5" x14ac:dyDescent="0.3">
      <c r="B58" s="170"/>
      <c r="C58" s="170"/>
      <c r="D58" s="7" t="s">
        <v>1</v>
      </c>
      <c r="E58" s="7"/>
    </row>
    <row r="59" spans="1:5" x14ac:dyDescent="0.3">
      <c r="B59" s="170"/>
      <c r="C59" s="170"/>
      <c r="D59" s="23" t="s">
        <v>2</v>
      </c>
      <c r="E59" s="23"/>
    </row>
    <row r="61" spans="1:5" x14ac:dyDescent="0.3">
      <c r="B61" s="241" t="s">
        <v>4</v>
      </c>
      <c r="C61" s="242"/>
      <c r="D61" s="51" t="s">
        <v>5</v>
      </c>
      <c r="E61" s="12" t="s">
        <v>6</v>
      </c>
    </row>
    <row r="62" spans="1:5" x14ac:dyDescent="0.3">
      <c r="B62" s="8">
        <v>0.4236111111111111</v>
      </c>
      <c r="C62" s="8">
        <v>0.51388888888888895</v>
      </c>
      <c r="D62" s="56">
        <v>10</v>
      </c>
      <c r="E62" s="39" t="s">
        <v>72</v>
      </c>
    </row>
    <row r="63" spans="1:5" x14ac:dyDescent="0.3">
      <c r="B63" s="73">
        <v>0.43055555555555558</v>
      </c>
      <c r="C63" s="73">
        <v>0.52083333333333337</v>
      </c>
      <c r="D63" s="35">
        <v>65</v>
      </c>
      <c r="E63" s="82" t="s">
        <v>40</v>
      </c>
    </row>
    <row r="64" spans="1:5" x14ac:dyDescent="0.3">
      <c r="B64" s="8">
        <v>0.47569444444444442</v>
      </c>
      <c r="C64" s="8">
        <v>6.5972222222222224E-2</v>
      </c>
      <c r="D64" s="1">
        <v>10</v>
      </c>
      <c r="E64" s="24" t="s">
        <v>41</v>
      </c>
    </row>
    <row r="65" spans="2:5" x14ac:dyDescent="0.3">
      <c r="B65" s="8">
        <v>0.4826388888888889</v>
      </c>
      <c r="C65" s="8">
        <v>7.2916666666666671E-2</v>
      </c>
      <c r="D65" s="1">
        <v>15</v>
      </c>
      <c r="E65" s="24" t="s">
        <v>42</v>
      </c>
    </row>
    <row r="66" spans="2:5" x14ac:dyDescent="0.3">
      <c r="B66" s="8">
        <v>0.49305555555555558</v>
      </c>
      <c r="C66" s="8">
        <v>8.3333333333333329E-2</v>
      </c>
      <c r="D66" s="1">
        <v>10</v>
      </c>
      <c r="E66" s="39" t="s">
        <v>73</v>
      </c>
    </row>
    <row r="67" spans="2:5" x14ac:dyDescent="0.3">
      <c r="C67" s="66" t="s">
        <v>14</v>
      </c>
      <c r="D67" s="9">
        <f>SUM(D62:D66)</f>
        <v>110</v>
      </c>
    </row>
    <row r="68" spans="2:5" x14ac:dyDescent="0.3">
      <c r="C68" s="66"/>
      <c r="D68" s="9"/>
    </row>
    <row r="69" spans="2:5" x14ac:dyDescent="0.3">
      <c r="B69" s="49" t="s">
        <v>66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="140" zoomScaleNormal="140" workbookViewId="0">
      <selection activeCell="G11" sqref="G11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140</v>
      </c>
    </row>
    <row r="2" spans="1:10" x14ac:dyDescent="0.3">
      <c r="B2" s="170">
        <v>8</v>
      </c>
      <c r="C2" s="170"/>
      <c r="E2" s="124" t="s">
        <v>133</v>
      </c>
      <c r="F2" s="5"/>
      <c r="G2" s="5"/>
    </row>
    <row r="3" spans="1:10" x14ac:dyDescent="0.3">
      <c r="B3" s="170"/>
      <c r="C3" s="170"/>
      <c r="E3" s="125" t="s">
        <v>126</v>
      </c>
      <c r="F3" s="5"/>
      <c r="G3" s="5"/>
    </row>
    <row r="4" spans="1:10" x14ac:dyDescent="0.3">
      <c r="B4" s="170"/>
      <c r="C4" s="170"/>
      <c r="D4" s="67"/>
      <c r="E4" s="67"/>
      <c r="F4" s="81"/>
      <c r="G4" s="81"/>
    </row>
    <row r="5" spans="1:10" x14ac:dyDescent="0.3">
      <c r="D5" s="9"/>
      <c r="E5" s="9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1">
        <v>30</v>
      </c>
      <c r="E7" s="131" t="s">
        <v>158</v>
      </c>
      <c r="H7" t="s">
        <v>96</v>
      </c>
    </row>
    <row r="8" spans="1:10" ht="46.8" customHeight="1" x14ac:dyDescent="0.3">
      <c r="B8" s="80">
        <f>B7+TIME(0,D7,0)</f>
        <v>0.4375</v>
      </c>
      <c r="C8" s="80">
        <f>C7+TIME(0,D7,0)</f>
        <v>0.52083333333333337</v>
      </c>
      <c r="D8" s="35">
        <v>75</v>
      </c>
      <c r="E8" s="128" t="s">
        <v>134</v>
      </c>
      <c r="H8" s="77" t="s">
        <v>98</v>
      </c>
    </row>
    <row r="9" spans="1:10" x14ac:dyDescent="0.3">
      <c r="B9" s="80">
        <f>B8+TIME(0,D8,0)</f>
        <v>0.48958333333333331</v>
      </c>
      <c r="C9" s="80">
        <f>C8+TIME(0,D8,0)</f>
        <v>0.57291666666666674</v>
      </c>
      <c r="D9" s="35">
        <v>5</v>
      </c>
      <c r="E9" s="131" t="s">
        <v>81</v>
      </c>
      <c r="H9" t="s">
        <v>97</v>
      </c>
      <c r="I9" t="s">
        <v>98</v>
      </c>
      <c r="J9">
        <f>SUMIF(H$7:H$9,"=P",D$7:D$9)</f>
        <v>75</v>
      </c>
    </row>
    <row r="10" spans="1:10" hidden="1" x14ac:dyDescent="0.3">
      <c r="C10" s="66" t="s">
        <v>14</v>
      </c>
      <c r="D10" s="9">
        <f>SUM(D7:D9)</f>
        <v>110</v>
      </c>
      <c r="E10" s="9"/>
      <c r="I10" t="s">
        <v>96</v>
      </c>
      <c r="J10">
        <f>SUMIF(H$7:H$9,"=t",D$7:D$9)</f>
        <v>30</v>
      </c>
    </row>
    <row r="11" spans="1:10" x14ac:dyDescent="0.3">
      <c r="I11" t="s">
        <v>96</v>
      </c>
      <c r="J11">
        <f>SUMIF(H$7:H$9,"=T",D$7:D$9)</f>
        <v>30</v>
      </c>
    </row>
    <row r="12" spans="1:10" x14ac:dyDescent="0.3">
      <c r="D12" s="243"/>
      <c r="E12" s="243"/>
      <c r="F12" s="5"/>
      <c r="I12" t="s">
        <v>97</v>
      </c>
      <c r="J12">
        <f>SUMIF(H$7:H$9,"=A",D$7:D$9)</f>
        <v>5</v>
      </c>
    </row>
    <row r="37" spans="1:10" x14ac:dyDescent="0.3">
      <c r="B37" s="170">
        <v>7</v>
      </c>
      <c r="C37" s="170"/>
      <c r="D37" s="2" t="s">
        <v>83</v>
      </c>
      <c r="E37" s="2"/>
      <c r="F37" s="5"/>
      <c r="G37" s="5"/>
    </row>
    <row r="38" spans="1:10" x14ac:dyDescent="0.3">
      <c r="B38" s="170"/>
      <c r="C38" s="170"/>
      <c r="D38" s="7" t="s">
        <v>84</v>
      </c>
      <c r="E38" s="7"/>
      <c r="F38" s="5"/>
      <c r="G38" s="5"/>
    </row>
    <row r="39" spans="1:10" x14ac:dyDescent="0.3">
      <c r="A39" t="s">
        <v>109</v>
      </c>
      <c r="B39" s="170"/>
      <c r="C39" s="170"/>
      <c r="D39" s="23" t="s">
        <v>2</v>
      </c>
      <c r="E39" s="23"/>
      <c r="F39" s="81"/>
      <c r="G39" s="81"/>
    </row>
    <row r="40" spans="1:10" x14ac:dyDescent="0.3">
      <c r="A40" t="s">
        <v>111</v>
      </c>
      <c r="D40" s="9"/>
      <c r="E40" s="9"/>
      <c r="G40" t="s">
        <v>95</v>
      </c>
    </row>
    <row r="41" spans="1:10" x14ac:dyDescent="0.3">
      <c r="B41" s="171" t="s">
        <v>4</v>
      </c>
      <c r="C41" s="171"/>
      <c r="D41" s="51" t="s">
        <v>5</v>
      </c>
      <c r="E41" s="12" t="s">
        <v>6</v>
      </c>
    </row>
    <row r="42" spans="1:10" x14ac:dyDescent="0.3">
      <c r="B42" s="80">
        <v>0.41666666666666669</v>
      </c>
      <c r="C42" s="80">
        <v>0.5</v>
      </c>
      <c r="D42" s="1">
        <v>10</v>
      </c>
      <c r="E42" s="52" t="s">
        <v>67</v>
      </c>
      <c r="G42" t="s">
        <v>96</v>
      </c>
    </row>
    <row r="43" spans="1:10" ht="45" customHeight="1" x14ac:dyDescent="0.3">
      <c r="B43" s="80">
        <f>B42+TIME(0,D42,0)</f>
        <v>0.4236111111111111</v>
      </c>
      <c r="C43" s="80">
        <f>C42+TIME(0,D42,0)</f>
        <v>0.50694444444444442</v>
      </c>
      <c r="D43" s="35">
        <v>90</v>
      </c>
      <c r="E43" s="48" t="s">
        <v>64</v>
      </c>
      <c r="G43" t="s">
        <v>98</v>
      </c>
    </row>
    <row r="44" spans="1:10" ht="14.4" customHeight="1" x14ac:dyDescent="0.3">
      <c r="B44" s="80">
        <f>B43+TIME(0,D43,0)</f>
        <v>0.4861111111111111</v>
      </c>
      <c r="C44" s="80">
        <f>C43+TIME(0,D43,0)</f>
        <v>0.56944444444444442</v>
      </c>
      <c r="D44" s="35">
        <v>10</v>
      </c>
      <c r="E44" s="52" t="s">
        <v>81</v>
      </c>
      <c r="G44" t="s">
        <v>97</v>
      </c>
    </row>
    <row r="45" spans="1:10" hidden="1" x14ac:dyDescent="0.3">
      <c r="C45" s="66" t="s">
        <v>14</v>
      </c>
      <c r="D45" s="9">
        <f>SUM(D42:D44)</f>
        <v>110</v>
      </c>
      <c r="E45" s="4"/>
      <c r="G45" t="s">
        <v>96</v>
      </c>
    </row>
    <row r="46" spans="1:10" x14ac:dyDescent="0.3">
      <c r="H46" t="s">
        <v>98</v>
      </c>
      <c r="I46">
        <f>SUMIF(G$42:G$44,"=p",D$42:D$44)</f>
        <v>90</v>
      </c>
    </row>
    <row r="47" spans="1:10" ht="14.4" customHeight="1" x14ac:dyDescent="0.3">
      <c r="D47" s="244"/>
      <c r="E47" s="244"/>
      <c r="F47" s="5"/>
      <c r="H47" t="s">
        <v>96</v>
      </c>
      <c r="I47">
        <f>SUMIF(G$42:G$44,"=T",D$42:D$44)</f>
        <v>10</v>
      </c>
      <c r="J47" s="5"/>
    </row>
    <row r="48" spans="1:10" x14ac:dyDescent="0.3">
      <c r="H48" t="s">
        <v>97</v>
      </c>
      <c r="I48">
        <f>SUMIF(G$42:G$44,"=A",D$42:D$44)</f>
        <v>10</v>
      </c>
    </row>
    <row r="52" spans="1:5" x14ac:dyDescent="0.3">
      <c r="A52" t="s">
        <v>70</v>
      </c>
    </row>
    <row r="55" spans="1:5" x14ac:dyDescent="0.3">
      <c r="B55" s="170">
        <v>7</v>
      </c>
      <c r="C55" s="170"/>
      <c r="D55" s="2" t="s">
        <v>0</v>
      </c>
      <c r="E55" s="2"/>
    </row>
    <row r="56" spans="1:5" x14ac:dyDescent="0.3">
      <c r="B56" s="170"/>
      <c r="C56" s="170"/>
      <c r="D56" s="7" t="s">
        <v>1</v>
      </c>
      <c r="E56" s="7"/>
    </row>
    <row r="57" spans="1:5" x14ac:dyDescent="0.3">
      <c r="B57" s="170"/>
      <c r="C57" s="170"/>
      <c r="D57" s="23" t="s">
        <v>2</v>
      </c>
      <c r="E57" s="23"/>
    </row>
    <row r="58" spans="1:5" x14ac:dyDescent="0.3">
      <c r="D58" s="9"/>
      <c r="E58" s="9"/>
    </row>
    <row r="59" spans="1:5" x14ac:dyDescent="0.3">
      <c r="B59" s="171" t="s">
        <v>4</v>
      </c>
      <c r="C59" s="171"/>
      <c r="D59" s="51" t="s">
        <v>5</v>
      </c>
      <c r="E59" s="12" t="s">
        <v>6</v>
      </c>
    </row>
    <row r="60" spans="1:5" x14ac:dyDescent="0.3">
      <c r="B60" s="8">
        <v>0.4236111111111111</v>
      </c>
      <c r="C60" s="8">
        <v>0.51388888888888895</v>
      </c>
      <c r="D60" s="1">
        <v>15</v>
      </c>
      <c r="E60" s="52" t="s">
        <v>71</v>
      </c>
    </row>
    <row r="61" spans="1:5" x14ac:dyDescent="0.3">
      <c r="B61" s="73">
        <v>0.43402777777777773</v>
      </c>
      <c r="C61" s="73">
        <v>0.52430555555555558</v>
      </c>
      <c r="D61" s="35">
        <v>95</v>
      </c>
      <c r="E61" s="48" t="s">
        <v>64</v>
      </c>
    </row>
    <row r="62" spans="1:5" x14ac:dyDescent="0.3">
      <c r="C62" s="66" t="s">
        <v>14</v>
      </c>
      <c r="D62" s="9">
        <f>SUM(D60:D61)</f>
        <v>110</v>
      </c>
      <c r="E62" s="4"/>
    </row>
    <row r="64" spans="1:5" x14ac:dyDescent="0.3">
      <c r="D64" s="244"/>
      <c r="E64" s="244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2"/>
  <sheetViews>
    <sheetView showGridLines="0" zoomScale="90" zoomScaleNormal="90" workbookViewId="0">
      <selection activeCell="K23" sqref="K23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5.33203125" customWidth="1"/>
    <col min="6" max="6" width="3.33203125" customWidth="1"/>
    <col min="7" max="8" width="6.5546875" style="9" customWidth="1"/>
    <col min="9" max="9" width="14.33203125" bestFit="1" customWidth="1"/>
    <col min="10" max="11" width="35" customWidth="1"/>
  </cols>
  <sheetData>
    <row r="1" spans="1:14" x14ac:dyDescent="0.3">
      <c r="A1" t="s">
        <v>140</v>
      </c>
      <c r="G1"/>
      <c r="H1"/>
    </row>
    <row r="2" spans="1:14" x14ac:dyDescent="0.3">
      <c r="B2" s="170">
        <v>9</v>
      </c>
      <c r="C2" s="170"/>
      <c r="E2" s="124" t="s">
        <v>133</v>
      </c>
      <c r="F2" s="5"/>
      <c r="G2" s="5"/>
      <c r="H2"/>
    </row>
    <row r="3" spans="1:14" x14ac:dyDescent="0.3">
      <c r="B3" s="170"/>
      <c r="C3" s="170"/>
      <c r="E3" s="125" t="s">
        <v>126</v>
      </c>
      <c r="F3" s="5"/>
      <c r="G3" s="5"/>
      <c r="H3"/>
    </row>
    <row r="4" spans="1:14" x14ac:dyDescent="0.3">
      <c r="B4" s="170"/>
      <c r="C4" s="170"/>
      <c r="D4" s="67"/>
      <c r="E4" s="67"/>
      <c r="F4" s="81"/>
      <c r="G4" s="81"/>
      <c r="H4"/>
    </row>
    <row r="6" spans="1:14" x14ac:dyDescent="0.3">
      <c r="B6" s="171" t="s">
        <v>4</v>
      </c>
      <c r="C6" s="171"/>
      <c r="D6" s="51" t="s">
        <v>5</v>
      </c>
      <c r="E6" s="12" t="s">
        <v>6</v>
      </c>
      <c r="F6" s="11"/>
      <c r="G6" s="241" t="s">
        <v>4</v>
      </c>
      <c r="H6" s="242"/>
      <c r="I6" s="51" t="s">
        <v>5</v>
      </c>
      <c r="J6" s="12" t="s">
        <v>6</v>
      </c>
      <c r="K6" s="76"/>
      <c r="L6" t="s">
        <v>95</v>
      </c>
    </row>
    <row r="7" spans="1:14" x14ac:dyDescent="0.3">
      <c r="C7" s="10"/>
      <c r="D7" s="10"/>
      <c r="E7" s="6"/>
      <c r="F7" s="4"/>
      <c r="G7" s="6"/>
      <c r="H7" s="6"/>
      <c r="I7" s="6"/>
      <c r="J7" s="6"/>
      <c r="K7" s="4"/>
    </row>
    <row r="8" spans="1:14" x14ac:dyDescent="0.3">
      <c r="B8" s="223" t="s">
        <v>43</v>
      </c>
      <c r="C8" s="224"/>
      <c r="D8" s="224"/>
      <c r="E8" s="225"/>
      <c r="F8" s="9"/>
      <c r="G8" s="223" t="s">
        <v>44</v>
      </c>
      <c r="H8" s="224"/>
      <c r="I8" s="224"/>
      <c r="J8" s="225"/>
      <c r="K8" s="9"/>
    </row>
    <row r="9" spans="1:14" x14ac:dyDescent="0.3">
      <c r="B9" s="147">
        <v>0.41666666666666669</v>
      </c>
      <c r="C9" s="147">
        <v>0.5</v>
      </c>
      <c r="D9" s="1">
        <v>10</v>
      </c>
      <c r="E9" s="198" t="s">
        <v>143</v>
      </c>
      <c r="F9" s="199"/>
      <c r="G9" s="199"/>
      <c r="H9" s="199"/>
      <c r="I9" s="199"/>
      <c r="J9" s="200"/>
      <c r="K9" s="9"/>
      <c r="L9" t="s">
        <v>96</v>
      </c>
    </row>
    <row r="10" spans="1:14" x14ac:dyDescent="0.3">
      <c r="B10" s="118"/>
      <c r="C10" s="118"/>
      <c r="D10" s="10"/>
      <c r="E10" s="10"/>
      <c r="F10" s="10"/>
      <c r="G10" s="90"/>
      <c r="H10" s="90"/>
      <c r="I10" s="90"/>
      <c r="J10" s="10"/>
      <c r="K10" s="9"/>
    </row>
    <row r="11" spans="1:14" ht="29.4" customHeight="1" x14ac:dyDescent="0.3">
      <c r="B11" s="80">
        <f t="shared" ref="B11" si="0">B9+TIME(0,D9,0)</f>
        <v>0.4236111111111111</v>
      </c>
      <c r="C11" s="80">
        <f t="shared" ref="C11" si="1">C9+TIME(0,D9,0)</f>
        <v>0.50694444444444442</v>
      </c>
      <c r="D11" s="35">
        <v>40</v>
      </c>
      <c r="E11" s="145" t="s">
        <v>139</v>
      </c>
      <c r="F11" s="149"/>
      <c r="G11" s="80">
        <f>B9+TIME(0,D9,0)</f>
        <v>0.4236111111111111</v>
      </c>
      <c r="H11" s="80">
        <f>B9+TIME(0,D9,0)</f>
        <v>0.4236111111111111</v>
      </c>
      <c r="I11" s="35">
        <v>45</v>
      </c>
      <c r="J11" s="145" t="s">
        <v>142</v>
      </c>
      <c r="K11" s="149"/>
      <c r="L11" t="s">
        <v>98</v>
      </c>
      <c r="M11" t="s">
        <v>98</v>
      </c>
      <c r="N11">
        <f>SUMIF(L$9:L$13,"=t",D$9:D$13)</f>
        <v>10</v>
      </c>
    </row>
    <row r="12" spans="1:14" x14ac:dyDescent="0.3">
      <c r="B12" s="80">
        <f>B11+TIME(0,D11,0)</f>
        <v>0.4513888888888889</v>
      </c>
      <c r="C12" s="80">
        <f>C11+TIME(0,D11,0)</f>
        <v>0.53472222222222221</v>
      </c>
      <c r="D12" s="35">
        <v>15</v>
      </c>
      <c r="E12" s="145" t="s">
        <v>80</v>
      </c>
      <c r="F12" s="149"/>
      <c r="G12" s="80">
        <f>G11+TIME(0,I11,0)</f>
        <v>0.4548611111111111</v>
      </c>
      <c r="H12" s="80">
        <f>G11+TIME(0,I11,0)</f>
        <v>0.4548611111111111</v>
      </c>
      <c r="I12" s="35">
        <v>15</v>
      </c>
      <c r="J12" s="145" t="s">
        <v>80</v>
      </c>
      <c r="K12" s="149"/>
      <c r="L12" t="s">
        <v>98</v>
      </c>
      <c r="M12" t="s">
        <v>96</v>
      </c>
      <c r="N12">
        <f>SUMIF(L$9:L$13,"=p",D$9:D$13)</f>
        <v>100</v>
      </c>
    </row>
    <row r="13" spans="1:14" ht="29.4" customHeight="1" x14ac:dyDescent="0.3">
      <c r="B13" s="80">
        <f>B12+TIME(0,D12,0)</f>
        <v>0.46180555555555558</v>
      </c>
      <c r="C13" s="80">
        <f>C12+TIME(0,D12,0)</f>
        <v>0.54513888888888884</v>
      </c>
      <c r="D13" s="35">
        <v>45</v>
      </c>
      <c r="E13" s="145" t="s">
        <v>142</v>
      </c>
      <c r="F13" s="149"/>
      <c r="G13" s="80">
        <f>G12+TIME(0,I12,0)</f>
        <v>0.46527777777777779</v>
      </c>
      <c r="H13" s="80">
        <f>G12+TIME(0,I12,0)</f>
        <v>0.46527777777777779</v>
      </c>
      <c r="I13" s="35">
        <v>40</v>
      </c>
      <c r="J13" s="128" t="s">
        <v>139</v>
      </c>
      <c r="K13" s="149"/>
      <c r="L13" t="s">
        <v>98</v>
      </c>
      <c r="M13" t="s">
        <v>97</v>
      </c>
      <c r="N13">
        <f>SUMIF(L$9:L$13,"=a",D$9:D$13)</f>
        <v>0</v>
      </c>
    </row>
    <row r="14" spans="1:14" x14ac:dyDescent="0.3">
      <c r="B14" s="118"/>
      <c r="C14" s="118"/>
      <c r="D14" s="10"/>
      <c r="E14" s="10"/>
      <c r="F14" s="9"/>
      <c r="G14" s="148"/>
      <c r="H14" s="148"/>
      <c r="I14" s="119"/>
      <c r="J14" s="149"/>
      <c r="K14" s="149"/>
    </row>
    <row r="15" spans="1:14" hidden="1" x14ac:dyDescent="0.3">
      <c r="C15" s="66" t="s">
        <v>14</v>
      </c>
      <c r="D15" s="9">
        <f>SUM(D11:D14)</f>
        <v>100</v>
      </c>
      <c r="I15" s="9" t="e">
        <f>SUM(I11:I14)+#REF!+#REF!</f>
        <v>#REF!</v>
      </c>
    </row>
    <row r="16" spans="1:14" x14ac:dyDescent="0.3">
      <c r="E16" s="189"/>
      <c r="F16" s="189"/>
      <c r="G16" s="189"/>
      <c r="H16" s="189"/>
      <c r="I16" s="189"/>
      <c r="J16" s="189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0">
        <v>9</v>
      </c>
      <c r="C25" s="170"/>
      <c r="E25" s="124" t="s">
        <v>133</v>
      </c>
      <c r="F25" s="5"/>
      <c r="G25" s="5"/>
      <c r="H25"/>
    </row>
    <row r="26" spans="2:11" x14ac:dyDescent="0.3">
      <c r="B26" s="170"/>
      <c r="C26" s="170"/>
      <c r="E26" s="125" t="s">
        <v>126</v>
      </c>
      <c r="F26" s="5"/>
      <c r="G26" s="5"/>
      <c r="H26"/>
    </row>
    <row r="27" spans="2:11" x14ac:dyDescent="0.3">
      <c r="B27" s="170"/>
      <c r="C27" s="170"/>
      <c r="D27" s="67"/>
      <c r="E27" s="67"/>
      <c r="F27" s="149"/>
      <c r="G27" s="149"/>
      <c r="H27"/>
    </row>
    <row r="28" spans="2:11" x14ac:dyDescent="0.3">
      <c r="F28" s="149"/>
      <c r="G28" s="149"/>
    </row>
    <row r="29" spans="2:11" x14ac:dyDescent="0.3">
      <c r="B29" s="171" t="s">
        <v>4</v>
      </c>
      <c r="C29" s="171"/>
      <c r="D29" s="51" t="s">
        <v>5</v>
      </c>
      <c r="E29" s="12" t="s">
        <v>6</v>
      </c>
      <c r="F29" s="149"/>
      <c r="G29" s="149"/>
      <c r="H29"/>
    </row>
    <row r="30" spans="2:11" x14ac:dyDescent="0.3">
      <c r="C30" s="10"/>
      <c r="D30" s="10"/>
      <c r="E30" s="6"/>
      <c r="F30" s="149"/>
      <c r="G30" s="149"/>
      <c r="H30"/>
    </row>
    <row r="31" spans="2:11" x14ac:dyDescent="0.3">
      <c r="B31" s="147">
        <v>0.41666666666666669</v>
      </c>
      <c r="C31" s="147">
        <v>0.5</v>
      </c>
      <c r="D31" s="1">
        <v>10</v>
      </c>
      <c r="E31" s="130" t="s">
        <v>143</v>
      </c>
      <c r="F31" s="149"/>
      <c r="G31" s="149"/>
      <c r="H31" s="153"/>
      <c r="K31" t="s">
        <v>97</v>
      </c>
    </row>
    <row r="32" spans="2:11" x14ac:dyDescent="0.3">
      <c r="B32" s="118"/>
      <c r="C32" s="118"/>
      <c r="D32" s="10"/>
      <c r="E32" s="10"/>
      <c r="F32" s="149"/>
      <c r="G32" s="149"/>
      <c r="H32"/>
    </row>
    <row r="33" spans="2:12" x14ac:dyDescent="0.3">
      <c r="B33" s="153"/>
      <c r="C33" s="153"/>
      <c r="D33" s="9"/>
      <c r="E33" s="76" t="s">
        <v>154</v>
      </c>
      <c r="F33" s="149"/>
      <c r="G33" s="149"/>
      <c r="H33"/>
    </row>
    <row r="34" spans="2:12" ht="28.2" customHeight="1" x14ac:dyDescent="0.3">
      <c r="B34" s="245"/>
      <c r="C34" s="246"/>
      <c r="D34" s="158">
        <v>45</v>
      </c>
      <c r="E34" s="145" t="s">
        <v>142</v>
      </c>
      <c r="F34" s="149"/>
      <c r="G34" s="167" t="s">
        <v>172</v>
      </c>
      <c r="H34"/>
      <c r="K34" t="s">
        <v>98</v>
      </c>
      <c r="L34">
        <f>SUMIF(K$31:K$38,"=P",D$31:D$38)</f>
        <v>90</v>
      </c>
    </row>
    <row r="35" spans="2:12" x14ac:dyDescent="0.3">
      <c r="B35" s="245"/>
      <c r="C35" s="246"/>
      <c r="D35" s="158">
        <v>15</v>
      </c>
      <c r="E35" s="145" t="s">
        <v>80</v>
      </c>
      <c r="F35" s="149"/>
      <c r="G35" s="165"/>
      <c r="H35"/>
      <c r="K35" t="s">
        <v>98</v>
      </c>
      <c r="L35">
        <f>SUMIF(K$31:K$38,"=T",D$31:D$38)</f>
        <v>0</v>
      </c>
    </row>
    <row r="36" spans="2:12" ht="28.8" customHeight="1" x14ac:dyDescent="0.3">
      <c r="B36" s="245"/>
      <c r="C36" s="246"/>
      <c r="D36" s="158">
        <v>30</v>
      </c>
      <c r="E36" s="128" t="s">
        <v>139</v>
      </c>
      <c r="F36" s="149"/>
      <c r="G36"/>
      <c r="H36"/>
      <c r="K36" t="s">
        <v>98</v>
      </c>
      <c r="L36">
        <f>SUMIF(K$31:K$38,"=A",D$31:D$38)</f>
        <v>10</v>
      </c>
    </row>
    <row r="37" spans="2:12" ht="14.4" customHeight="1" x14ac:dyDescent="0.3">
      <c r="B37" s="245"/>
      <c r="C37" s="246"/>
      <c r="D37" s="158">
        <v>10</v>
      </c>
      <c r="E37" s="128" t="s">
        <v>163</v>
      </c>
      <c r="I37" s="9"/>
    </row>
    <row r="38" spans="2:12" ht="43.2" x14ac:dyDescent="0.3">
      <c r="B38" s="245"/>
      <c r="C38" s="246"/>
      <c r="D38" s="159" t="s">
        <v>155</v>
      </c>
      <c r="E38" s="127" t="s">
        <v>170</v>
      </c>
      <c r="F38" s="149"/>
      <c r="G38"/>
      <c r="H38"/>
      <c r="K38" t="s">
        <v>96</v>
      </c>
    </row>
    <row r="39" spans="2:12" x14ac:dyDescent="0.3">
      <c r="B39" s="148"/>
      <c r="C39" s="148"/>
      <c r="D39" s="153"/>
      <c r="E39" s="118"/>
      <c r="F39" s="9"/>
      <c r="G39" s="148"/>
      <c r="H39" s="148"/>
      <c r="I39" s="149"/>
      <c r="J39" s="149"/>
    </row>
    <row r="40" spans="2:12" x14ac:dyDescent="0.3">
      <c r="B40" s="148"/>
      <c r="C40" s="148"/>
      <c r="D40" s="148"/>
      <c r="E40" s="149"/>
      <c r="F40" s="9"/>
      <c r="G40" s="148"/>
      <c r="H40" s="148"/>
      <c r="I40" s="149"/>
      <c r="J40" s="149"/>
    </row>
    <row r="41" spans="2:12" x14ac:dyDescent="0.3">
      <c r="C41" s="66" t="s">
        <v>14</v>
      </c>
      <c r="D41" s="9">
        <f>SUM(D31:D39)</f>
        <v>110</v>
      </c>
      <c r="I41" s="9"/>
    </row>
    <row r="42" spans="2:12" x14ac:dyDescent="0.3">
      <c r="E42" s="189"/>
      <c r="F42" s="189"/>
      <c r="G42" s="189"/>
      <c r="H42" s="189"/>
      <c r="I42" s="189"/>
      <c r="J42" s="189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S24"/>
  <sheetViews>
    <sheetView showGridLines="0" zoomScaleNormal="100" workbookViewId="0">
      <selection activeCell="K1" sqref="J1:K1048576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8.33203125" bestFit="1" customWidth="1"/>
    <col min="6" max="6" width="3.33203125" customWidth="1"/>
    <col min="7" max="7" width="18.44140625" style="9" customWidth="1"/>
    <col min="8" max="8" width="6.5546875" style="9" customWidth="1"/>
    <col min="9" max="9" width="14.33203125" bestFit="1" customWidth="1"/>
  </cols>
  <sheetData>
    <row r="1" spans="1:12" x14ac:dyDescent="0.3">
      <c r="A1" t="s">
        <v>140</v>
      </c>
      <c r="G1"/>
      <c r="H1"/>
    </row>
    <row r="2" spans="1:12" x14ac:dyDescent="0.3">
      <c r="B2" s="170">
        <v>10</v>
      </c>
      <c r="C2" s="170"/>
      <c r="E2" s="124" t="s">
        <v>133</v>
      </c>
      <c r="F2" s="5"/>
      <c r="G2" s="5"/>
      <c r="H2"/>
    </row>
    <row r="3" spans="1:12" x14ac:dyDescent="0.3">
      <c r="B3" s="170"/>
      <c r="C3" s="170"/>
      <c r="E3" s="125" t="s">
        <v>126</v>
      </c>
      <c r="F3" s="5"/>
      <c r="G3" s="5"/>
      <c r="H3"/>
    </row>
    <row r="4" spans="1:12" x14ac:dyDescent="0.3">
      <c r="B4" s="170"/>
      <c r="C4" s="170"/>
      <c r="D4" s="67"/>
      <c r="E4" s="67"/>
      <c r="F4" s="81"/>
      <c r="G4" s="81"/>
      <c r="H4"/>
    </row>
    <row r="5" spans="1:12" x14ac:dyDescent="0.3">
      <c r="G5" s="4"/>
      <c r="H5" s="4"/>
      <c r="I5" s="5"/>
    </row>
    <row r="6" spans="1:12" x14ac:dyDescent="0.3">
      <c r="B6" s="171" t="s">
        <v>4</v>
      </c>
      <c r="C6" s="171"/>
      <c r="D6" s="51" t="s">
        <v>5</v>
      </c>
      <c r="E6" s="12" t="s">
        <v>6</v>
      </c>
      <c r="F6" s="152"/>
      <c r="G6" s="248"/>
      <c r="H6" s="248"/>
      <c r="I6" s="155"/>
      <c r="J6" t="s">
        <v>95</v>
      </c>
    </row>
    <row r="7" spans="1:12" x14ac:dyDescent="0.3">
      <c r="C7" s="10"/>
      <c r="D7" s="10"/>
      <c r="E7" s="6"/>
      <c r="F7" s="4"/>
      <c r="G7" s="4"/>
      <c r="H7" s="4"/>
      <c r="I7" s="4"/>
    </row>
    <row r="8" spans="1:12" x14ac:dyDescent="0.3">
      <c r="B8" s="144">
        <v>0.41666666666666669</v>
      </c>
      <c r="C8" s="144">
        <v>0.5</v>
      </c>
      <c r="D8" s="1">
        <v>15</v>
      </c>
      <c r="E8" s="131" t="s">
        <v>146</v>
      </c>
      <c r="F8" s="5"/>
      <c r="G8" s="5"/>
      <c r="H8" s="5"/>
      <c r="I8" s="5"/>
      <c r="J8" t="s">
        <v>96</v>
      </c>
    </row>
    <row r="9" spans="1:12" x14ac:dyDescent="0.3">
      <c r="B9" s="118"/>
      <c r="C9" s="118"/>
      <c r="D9" s="10"/>
      <c r="E9" s="10"/>
      <c r="F9" s="9"/>
      <c r="G9" s="4"/>
      <c r="H9" s="4"/>
      <c r="I9" s="4"/>
    </row>
    <row r="10" spans="1:12" x14ac:dyDescent="0.3">
      <c r="B10" s="153"/>
      <c r="C10" s="153"/>
      <c r="D10" s="9"/>
      <c r="E10" s="76" t="s">
        <v>154</v>
      </c>
      <c r="F10" s="5"/>
      <c r="G10" s="5"/>
      <c r="H10" s="5"/>
      <c r="I10" s="5"/>
    </row>
    <row r="11" spans="1:12" ht="29.4" customHeight="1" x14ac:dyDescent="0.3">
      <c r="B11" s="245"/>
      <c r="C11" s="157"/>
      <c r="D11" s="158">
        <v>45</v>
      </c>
      <c r="E11" s="128" t="s">
        <v>142</v>
      </c>
      <c r="F11" s="5"/>
      <c r="G11" s="167" t="s">
        <v>171</v>
      </c>
      <c r="H11" s="5"/>
      <c r="I11" s="5"/>
      <c r="J11" t="s">
        <v>98</v>
      </c>
      <c r="K11" t="s">
        <v>96</v>
      </c>
      <c r="L11">
        <f>SUMIF(J$8:J$14,"=t",D$8:D$14)</f>
        <v>15</v>
      </c>
    </row>
    <row r="12" spans="1:12" x14ac:dyDescent="0.3">
      <c r="B12" s="245"/>
      <c r="C12" s="157"/>
      <c r="D12" s="158">
        <v>15</v>
      </c>
      <c r="E12" s="128" t="s">
        <v>80</v>
      </c>
      <c r="F12" s="78"/>
      <c r="G12" s="165"/>
      <c r="H12" s="154"/>
      <c r="I12" s="78"/>
      <c r="J12" t="s">
        <v>98</v>
      </c>
      <c r="K12" t="s">
        <v>98</v>
      </c>
      <c r="L12">
        <f>SUMIF(J$8:J$14,"=p",D$8:D$14)</f>
        <v>110</v>
      </c>
    </row>
    <row r="13" spans="1:12" ht="28.2" customHeight="1" x14ac:dyDescent="0.3">
      <c r="B13" s="245"/>
      <c r="C13" s="157"/>
      <c r="D13" s="158">
        <v>30</v>
      </c>
      <c r="E13" s="128" t="s">
        <v>139</v>
      </c>
      <c r="F13" s="78"/>
      <c r="H13" s="154"/>
      <c r="I13" s="78"/>
      <c r="J13" t="s">
        <v>98</v>
      </c>
      <c r="K13" t="s">
        <v>97</v>
      </c>
      <c r="L13">
        <f>SUMIF(J$8:J$14,"=a",D$8:D$14)</f>
        <v>0</v>
      </c>
    </row>
    <row r="14" spans="1:12" ht="14.4" customHeight="1" x14ac:dyDescent="0.3">
      <c r="B14" s="245"/>
      <c r="C14" s="157"/>
      <c r="D14" s="158">
        <v>20</v>
      </c>
      <c r="E14" s="128" t="s">
        <v>153</v>
      </c>
      <c r="I14" s="9"/>
      <c r="J14" t="s">
        <v>98</v>
      </c>
    </row>
    <row r="15" spans="1:12" ht="14.4" customHeight="1" x14ac:dyDescent="0.3">
      <c r="B15" s="245"/>
      <c r="C15" s="157"/>
      <c r="D15" s="158">
        <v>10</v>
      </c>
      <c r="E15" s="128" t="s">
        <v>163</v>
      </c>
      <c r="I15" s="9"/>
    </row>
    <row r="16" spans="1:12" ht="43.2" x14ac:dyDescent="0.3">
      <c r="B16" s="245"/>
      <c r="C16" s="160"/>
      <c r="D16" s="159" t="s">
        <v>155</v>
      </c>
      <c r="E16" s="127" t="s">
        <v>170</v>
      </c>
      <c r="J16" t="s">
        <v>98</v>
      </c>
    </row>
    <row r="17" spans="3:19" x14ac:dyDescent="0.3">
      <c r="D17" s="77"/>
      <c r="J17" s="5"/>
      <c r="K17" s="5"/>
      <c r="L17" s="5"/>
      <c r="M17" s="5"/>
      <c r="N17" s="5"/>
      <c r="O17" s="5"/>
      <c r="P17" s="5"/>
      <c r="Q17" s="5"/>
      <c r="R17" s="5"/>
    </row>
    <row r="18" spans="3:19" x14ac:dyDescent="0.3">
      <c r="G18"/>
      <c r="H18"/>
      <c r="J18" s="247"/>
      <c r="K18" s="247"/>
      <c r="L18" s="5"/>
      <c r="M18" s="4"/>
      <c r="N18" s="5"/>
      <c r="O18" s="5"/>
      <c r="P18" s="5"/>
      <c r="Q18" s="5"/>
      <c r="R18" s="5"/>
    </row>
    <row r="19" spans="3:19" hidden="1" x14ac:dyDescent="0.3">
      <c r="C19" s="66" t="s">
        <v>14</v>
      </c>
      <c r="D19" s="9">
        <f>SUM(D8:D16)</f>
        <v>135</v>
      </c>
      <c r="E19" s="78"/>
      <c r="J19" s="247"/>
      <c r="K19" s="247"/>
      <c r="L19" s="5"/>
      <c r="M19" s="4"/>
      <c r="N19" s="5"/>
      <c r="O19" s="5"/>
      <c r="P19" s="5"/>
      <c r="Q19" s="5"/>
      <c r="R19" s="5"/>
    </row>
    <row r="20" spans="3:19" x14ac:dyDescent="0.3">
      <c r="D20" s="3"/>
      <c r="E20" s="3"/>
      <c r="G20"/>
      <c r="H20"/>
      <c r="J20" s="247"/>
      <c r="K20" s="247"/>
      <c r="L20" s="81"/>
      <c r="M20" s="81"/>
      <c r="N20" s="78"/>
      <c r="O20" s="78"/>
      <c r="P20" s="5"/>
      <c r="Q20" s="5"/>
      <c r="R20" s="5"/>
    </row>
    <row r="21" spans="3:19" x14ac:dyDescent="0.3">
      <c r="D21" s="3"/>
      <c r="E21" s="3"/>
      <c r="G21"/>
      <c r="H21"/>
      <c r="J21" s="4"/>
      <c r="K21" s="4"/>
      <c r="L21" s="5"/>
      <c r="M21" s="5"/>
      <c r="N21" s="78"/>
      <c r="O21" s="78"/>
      <c r="P21" s="4"/>
      <c r="Q21" s="5"/>
      <c r="R21" s="5"/>
    </row>
    <row r="22" spans="3:19" x14ac:dyDescent="0.3">
      <c r="G22"/>
      <c r="H22"/>
      <c r="J22" s="248"/>
      <c r="K22" s="248"/>
      <c r="L22" s="155"/>
      <c r="M22" s="155"/>
      <c r="N22" s="78"/>
      <c r="O22" s="78"/>
      <c r="P22" s="5"/>
      <c r="Q22" s="5"/>
      <c r="R22" s="5"/>
    </row>
    <row r="23" spans="3:19" x14ac:dyDescent="0.3">
      <c r="G23"/>
      <c r="H23"/>
      <c r="J23" s="4"/>
      <c r="K23" s="4"/>
      <c r="L23" s="4"/>
      <c r="M23" s="4"/>
      <c r="N23" s="78"/>
      <c r="O23" s="78"/>
      <c r="P23" s="5"/>
      <c r="Q23" s="5"/>
      <c r="R23" s="5"/>
    </row>
    <row r="24" spans="3:19" x14ac:dyDescent="0.3">
      <c r="G24"/>
      <c r="H24"/>
      <c r="J24" s="156"/>
      <c r="K24" s="156"/>
      <c r="L24" s="4"/>
      <c r="M24" s="5"/>
      <c r="N24" s="78"/>
      <c r="O24" s="78"/>
      <c r="P24" s="5"/>
      <c r="Q24" s="5"/>
      <c r="R24" s="5"/>
      <c r="S24" t="s">
        <v>97</v>
      </c>
    </row>
  </sheetData>
  <mergeCells count="6">
    <mergeCell ref="J18:K20"/>
    <mergeCell ref="J22:K22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01">
        <v>9</v>
      </c>
      <c r="C2" s="201"/>
      <c r="D2" s="201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01"/>
      <c r="C3" s="201"/>
      <c r="D3" s="201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01"/>
      <c r="C4" s="201"/>
      <c r="D4" s="201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202" t="s">
        <v>4</v>
      </c>
      <c r="C6" s="203"/>
      <c r="D6" s="51" t="s">
        <v>5</v>
      </c>
      <c r="E6" s="87" t="s">
        <v>6</v>
      </c>
      <c r="F6" s="18"/>
      <c r="G6" s="202" t="s">
        <v>4</v>
      </c>
      <c r="H6" s="203"/>
      <c r="I6" s="12" t="s">
        <v>5</v>
      </c>
      <c r="J6" s="87" t="s">
        <v>6</v>
      </c>
      <c r="K6" s="75"/>
      <c r="L6" s="202" t="s">
        <v>4</v>
      </c>
      <c r="M6" s="203"/>
      <c r="N6" s="12" t="s">
        <v>5</v>
      </c>
      <c r="O6" s="87" t="s">
        <v>6</v>
      </c>
      <c r="P6" s="15"/>
    </row>
    <row r="7" spans="1:19" customFormat="1" ht="14.4" customHeight="1" x14ac:dyDescent="0.3">
      <c r="A7" s="15"/>
      <c r="B7" s="126"/>
      <c r="C7" s="132"/>
      <c r="D7" s="135"/>
      <c r="E7" s="134"/>
      <c r="F7" s="75"/>
      <c r="G7" s="134"/>
      <c r="H7" s="134"/>
      <c r="I7" s="133"/>
      <c r="J7" s="134"/>
      <c r="K7" s="75"/>
      <c r="L7" s="134"/>
      <c r="M7" s="134"/>
      <c r="N7" s="133"/>
      <c r="O7" s="134"/>
      <c r="P7" s="15"/>
    </row>
    <row r="8" spans="1:19" customFormat="1" ht="14.4" customHeight="1" x14ac:dyDescent="0.3">
      <c r="A8" s="15"/>
      <c r="B8" s="57">
        <v>0.41666666666666669</v>
      </c>
      <c r="C8" s="57">
        <v>0.5</v>
      </c>
      <c r="D8" s="54">
        <v>5</v>
      </c>
      <c r="E8" s="174" t="s">
        <v>79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5"/>
      <c r="Q8" t="s">
        <v>97</v>
      </c>
    </row>
    <row r="9" spans="1:19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  <c r="R9" t="s">
        <v>98</v>
      </c>
      <c r="S9">
        <f>SUMIF(Q$8:Q$14,"=P",D$8:D$14)</f>
        <v>95</v>
      </c>
    </row>
    <row r="10" spans="1:19" customFormat="1" ht="15.6" customHeight="1" x14ac:dyDescent="0.3">
      <c r="A10" s="20"/>
      <c r="B10" s="191" t="s">
        <v>29</v>
      </c>
      <c r="C10" s="192"/>
      <c r="D10" s="192"/>
      <c r="E10" s="193"/>
      <c r="F10" s="27"/>
      <c r="G10" s="191" t="s">
        <v>50</v>
      </c>
      <c r="H10" s="192"/>
      <c r="I10" s="192"/>
      <c r="J10" s="193"/>
      <c r="K10" s="25"/>
      <c r="L10" s="191" t="s">
        <v>127</v>
      </c>
      <c r="M10" s="192"/>
      <c r="N10" s="192"/>
      <c r="O10" s="193"/>
      <c r="P10" s="20"/>
      <c r="R10" t="s">
        <v>96</v>
      </c>
      <c r="S10">
        <f>SUMIF(Q$8:Q$14,"=T",D$8:D$14)</f>
        <v>0</v>
      </c>
    </row>
    <row r="11" spans="1:19" customFormat="1" ht="28.2" customHeight="1" x14ac:dyDescent="0.3">
      <c r="A11" s="15"/>
      <c r="B11" s="251">
        <f>B8+TIME(0,D8,0)</f>
        <v>0.4201388888888889</v>
      </c>
      <c r="C11" s="251">
        <f>C8+TIME(0,D8,0)</f>
        <v>0.50347222222222221</v>
      </c>
      <c r="D11" s="234">
        <v>95</v>
      </c>
      <c r="E11" s="249" t="s">
        <v>128</v>
      </c>
      <c r="F11" s="25"/>
      <c r="G11" s="55">
        <f>B8+TIME(0,D8,0)</f>
        <v>0.4201388888888889</v>
      </c>
      <c r="H11" s="55">
        <f>B8+TIME(0,D8,0)</f>
        <v>0.4201388888888889</v>
      </c>
      <c r="I11" s="54">
        <v>45</v>
      </c>
      <c r="J11" s="127" t="s">
        <v>129</v>
      </c>
      <c r="K11" s="25"/>
      <c r="L11" s="55">
        <f>B8+TIME(0,D8,0)</f>
        <v>0.4201388888888889</v>
      </c>
      <c r="M11" s="55">
        <f>C8+TIME(0,D8,0)</f>
        <v>0.50347222222222221</v>
      </c>
      <c r="N11" s="54">
        <v>50</v>
      </c>
      <c r="O11" s="127" t="s">
        <v>60</v>
      </c>
      <c r="P11" s="15"/>
      <c r="Q11" t="s">
        <v>98</v>
      </c>
      <c r="R11" s="15" t="s">
        <v>97</v>
      </c>
      <c r="S11">
        <f>SUMIF(Q$8:Q$14,"=A",D$8:D$14)</f>
        <v>15</v>
      </c>
    </row>
    <row r="12" spans="1:19" customFormat="1" ht="28.2" customHeight="1" x14ac:dyDescent="0.3">
      <c r="A12" s="15"/>
      <c r="B12" s="252"/>
      <c r="C12" s="252"/>
      <c r="D12" s="235"/>
      <c r="E12" s="250"/>
      <c r="F12" s="25"/>
      <c r="G12" s="55">
        <f>G11+TIME(0,$I11,0)</f>
        <v>0.4513888888888889</v>
      </c>
      <c r="H12" s="55">
        <f>H11+TIME(0,$I11,0)</f>
        <v>0.4513888888888889</v>
      </c>
      <c r="I12" s="54">
        <v>50</v>
      </c>
      <c r="J12" s="127" t="s">
        <v>60</v>
      </c>
      <c r="K12" s="25"/>
      <c r="L12" s="55">
        <f>L11+TIME(0,$N11,0)</f>
        <v>0.4548611111111111</v>
      </c>
      <c r="M12" s="55">
        <f>M11+TIME(0,$N11,0)</f>
        <v>0.53819444444444442</v>
      </c>
      <c r="N12" s="54">
        <v>45</v>
      </c>
      <c r="O12" s="127" t="s">
        <v>129</v>
      </c>
      <c r="P12" s="15"/>
      <c r="Q12" t="s">
        <v>98</v>
      </c>
    </row>
    <row r="13" spans="1:19" customFormat="1" x14ac:dyDescent="0.3">
      <c r="A13" s="15"/>
      <c r="B13" s="74"/>
      <c r="C13" s="74"/>
      <c r="D13" s="25"/>
      <c r="E13" s="25"/>
      <c r="F13" s="25"/>
      <c r="G13" s="74"/>
      <c r="H13" s="74"/>
      <c r="I13" s="25"/>
      <c r="J13" s="25"/>
      <c r="K13" s="25"/>
      <c r="L13" s="74"/>
      <c r="M13" s="74"/>
      <c r="N13" s="25"/>
      <c r="O13" s="25"/>
      <c r="P13" s="15"/>
    </row>
    <row r="14" spans="1:19" customFormat="1" x14ac:dyDescent="0.3">
      <c r="A14" s="16"/>
      <c r="B14" s="55">
        <f>B11+TIME(0,D11,0)</f>
        <v>0.4861111111111111</v>
      </c>
      <c r="C14" s="55">
        <f>C11+TIME(0,D11,0)</f>
        <v>0.56944444444444442</v>
      </c>
      <c r="D14" s="54">
        <v>10</v>
      </c>
      <c r="E14" s="174" t="s">
        <v>81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6"/>
      <c r="Q14" t="s">
        <v>97</v>
      </c>
    </row>
    <row r="15" spans="1:19" customFormat="1" hidden="1" x14ac:dyDescent="0.3">
      <c r="B15" s="9"/>
      <c r="C15" s="66" t="s">
        <v>14</v>
      </c>
      <c r="D15" s="9">
        <f>SUM(D8:D14)</f>
        <v>110</v>
      </c>
      <c r="E15" s="15"/>
      <c r="F15" s="15"/>
      <c r="G15" s="14"/>
      <c r="H15" s="14"/>
      <c r="I15" s="9" t="e">
        <f>SUM(I11:I12)+$D8+#REF!+D14</f>
        <v>#REF!</v>
      </c>
      <c r="J15" s="15"/>
      <c r="K15" s="15"/>
      <c r="L15" s="14"/>
      <c r="M15" s="14"/>
      <c r="N15" s="9" t="e">
        <f>SUM(N11:N12)+$D8+#REF!+I14</f>
        <v>#REF!</v>
      </c>
      <c r="O15" s="15"/>
      <c r="P15" s="15"/>
    </row>
    <row r="16" spans="1:19" customFormat="1" x14ac:dyDescent="0.3">
      <c r="B16" s="9"/>
      <c r="C16" s="66"/>
      <c r="D16" s="9"/>
      <c r="E16" s="15"/>
      <c r="F16" s="15"/>
      <c r="G16" s="14"/>
      <c r="H16" s="14"/>
      <c r="I16" s="9"/>
      <c r="J16" s="15"/>
      <c r="K16" s="15"/>
      <c r="L16" s="14"/>
      <c r="M16" s="14"/>
      <c r="N16" s="9"/>
      <c r="O16" s="15"/>
      <c r="P16" s="15"/>
    </row>
    <row r="17" spans="1:19" customFormat="1" x14ac:dyDescent="0.3">
      <c r="B17" s="9"/>
      <c r="C17" s="66"/>
      <c r="D17" s="172" t="s">
        <v>85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5"/>
      <c r="Q17" s="15"/>
      <c r="R17" s="15"/>
      <c r="S17" s="15"/>
    </row>
    <row r="18" spans="1:19" customFormat="1" x14ac:dyDescent="0.3">
      <c r="A18" s="15"/>
      <c r="B18" s="14"/>
      <c r="C18" s="14"/>
      <c r="D18" s="15"/>
      <c r="E18" s="15"/>
      <c r="F18" s="15"/>
      <c r="G18" s="14"/>
      <c r="H18" s="14"/>
      <c r="I18" s="15"/>
      <c r="J18" s="15"/>
      <c r="K18" s="15"/>
      <c r="L18" s="14"/>
      <c r="M18" s="14"/>
      <c r="N18" s="15"/>
      <c r="O18" s="15"/>
      <c r="P18" s="15"/>
      <c r="Q18" s="15"/>
      <c r="R18" s="15"/>
      <c r="S18" s="15"/>
    </row>
    <row r="19" spans="1:19" customFormat="1" x14ac:dyDescent="0.3">
      <c r="B19" s="9"/>
      <c r="C19" s="9"/>
      <c r="E19" t="s">
        <v>25</v>
      </c>
      <c r="G19" s="9"/>
      <c r="H19" s="9"/>
      <c r="L19" s="9"/>
      <c r="M19" s="9"/>
    </row>
    <row r="20" spans="1:19" customFormat="1" x14ac:dyDescent="0.3">
      <c r="B20" s="9"/>
      <c r="C20" s="9"/>
      <c r="E20" t="s">
        <v>26</v>
      </c>
      <c r="G20" s="9"/>
      <c r="H20" s="9"/>
      <c r="L20" s="9"/>
      <c r="M20" s="9"/>
    </row>
    <row r="21" spans="1:19" customFormat="1" x14ac:dyDescent="0.3">
      <c r="B21" s="9"/>
      <c r="C21" s="9"/>
      <c r="E21" s="49" t="s">
        <v>36</v>
      </c>
      <c r="G21" s="9"/>
      <c r="H21" s="9"/>
      <c r="L21" s="9"/>
      <c r="M21" s="9"/>
    </row>
    <row r="22" spans="1:19" customFormat="1" x14ac:dyDescent="0.3">
      <c r="A22" s="15"/>
      <c r="B22" s="14"/>
      <c r="C22" s="14"/>
      <c r="D22" s="15"/>
      <c r="E22" s="15"/>
      <c r="F22" s="15"/>
      <c r="G22" s="14"/>
      <c r="H22" s="14"/>
      <c r="I22" s="15"/>
      <c r="J22" s="15"/>
      <c r="K22" s="15"/>
      <c r="L22" s="14"/>
      <c r="M22" s="14"/>
      <c r="N22" s="15"/>
      <c r="O22" s="15"/>
      <c r="P22" s="15"/>
      <c r="Q22" s="15"/>
      <c r="R22" s="15"/>
      <c r="S22" s="15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0" spans="1:19" customFormat="1" x14ac:dyDescent="0.3">
      <c r="B30" s="9"/>
      <c r="C30" s="9"/>
    </row>
    <row r="31" spans="1:19" customFormat="1" x14ac:dyDescent="0.3">
      <c r="B31" s="9"/>
      <c r="C31" s="9"/>
    </row>
    <row r="34" spans="1:19" ht="14.4" customHeight="1" x14ac:dyDescent="0.3">
      <c r="B34" s="170">
        <v>3</v>
      </c>
      <c r="C34" s="170"/>
      <c r="D34" s="2" t="s">
        <v>83</v>
      </c>
      <c r="E34" s="2"/>
      <c r="F34" s="2"/>
      <c r="G34" s="2"/>
      <c r="H34" s="2"/>
      <c r="I34" s="16"/>
      <c r="L34" s="2"/>
      <c r="M34" s="2"/>
      <c r="N34" s="16"/>
    </row>
    <row r="35" spans="1:19" ht="14.4" customHeight="1" x14ac:dyDescent="0.3">
      <c r="B35" s="170"/>
      <c r="C35" s="170"/>
      <c r="D35" s="7" t="s">
        <v>84</v>
      </c>
      <c r="E35" s="7"/>
      <c r="F35" s="7"/>
      <c r="G35" s="7"/>
      <c r="H35" s="7"/>
      <c r="I35" s="16"/>
      <c r="L35" s="7"/>
      <c r="M35" s="7"/>
      <c r="N35" s="16"/>
    </row>
    <row r="36" spans="1:19" ht="14.4" customHeight="1" x14ac:dyDescent="0.3">
      <c r="B36" s="170"/>
      <c r="C36" s="170"/>
      <c r="D36" s="23" t="s">
        <v>2</v>
      </c>
      <c r="E36" s="23"/>
      <c r="F36" s="23"/>
      <c r="G36" s="23"/>
      <c r="H36" s="23"/>
      <c r="L36" s="23"/>
      <c r="M36" s="23"/>
    </row>
    <row r="37" spans="1:19" x14ac:dyDescent="0.3">
      <c r="A37" s="15" t="s">
        <v>109</v>
      </c>
    </row>
    <row r="38" spans="1:19" x14ac:dyDescent="0.3">
      <c r="A38" s="15" t="s">
        <v>111</v>
      </c>
      <c r="E38" s="9" t="s">
        <v>3</v>
      </c>
      <c r="Q38" t="s">
        <v>95</v>
      </c>
      <c r="R38"/>
      <c r="S38"/>
    </row>
    <row r="39" spans="1:19" ht="14.4" customHeight="1" x14ac:dyDescent="0.3">
      <c r="B39" s="202" t="s">
        <v>4</v>
      </c>
      <c r="C39" s="203"/>
      <c r="D39" s="51" t="s">
        <v>5</v>
      </c>
      <c r="E39" s="87" t="s">
        <v>6</v>
      </c>
      <c r="F39" s="18"/>
      <c r="G39" s="202" t="s">
        <v>4</v>
      </c>
      <c r="H39" s="203"/>
      <c r="I39" s="12" t="s">
        <v>5</v>
      </c>
      <c r="J39" s="87" t="s">
        <v>6</v>
      </c>
      <c r="K39" s="75"/>
      <c r="L39" s="202" t="s">
        <v>4</v>
      </c>
      <c r="M39" s="203"/>
      <c r="N39" s="12" t="s">
        <v>5</v>
      </c>
      <c r="O39" s="87" t="s">
        <v>6</v>
      </c>
      <c r="Q39"/>
      <c r="R39"/>
      <c r="S39"/>
    </row>
    <row r="40" spans="1:19" x14ac:dyDescent="0.3">
      <c r="B40" s="57">
        <v>0.41666666666666669</v>
      </c>
      <c r="C40" s="57">
        <v>0.5</v>
      </c>
      <c r="D40" s="54">
        <v>5</v>
      </c>
      <c r="E40" s="211" t="s">
        <v>27</v>
      </c>
      <c r="F40" s="212"/>
      <c r="G40" s="212"/>
      <c r="H40" s="212"/>
      <c r="I40" s="212"/>
      <c r="J40" s="212"/>
      <c r="K40" s="25"/>
      <c r="L40" s="25"/>
      <c r="M40" s="25"/>
      <c r="N40" s="25"/>
      <c r="O40" s="25"/>
      <c r="Q40" t="s">
        <v>97</v>
      </c>
      <c r="R40"/>
      <c r="S40"/>
    </row>
    <row r="41" spans="1:19" ht="23.4" customHeight="1" x14ac:dyDescent="0.3">
      <c r="B41" s="55">
        <f>B40+TIME(0,D40,0)</f>
        <v>0.4201388888888889</v>
      </c>
      <c r="C41" s="55">
        <f>C40+TIME(0,D40,0)</f>
        <v>0.50347222222222221</v>
      </c>
      <c r="D41" s="54">
        <v>10</v>
      </c>
      <c r="E41" s="214" t="s">
        <v>76</v>
      </c>
      <c r="F41" s="215"/>
      <c r="G41" s="215"/>
      <c r="H41" s="215"/>
      <c r="I41" s="215"/>
      <c r="J41" s="215"/>
      <c r="K41" s="136"/>
      <c r="L41" s="136"/>
      <c r="M41" s="136"/>
      <c r="N41" s="136"/>
      <c r="O41" s="136"/>
      <c r="Q41" t="s">
        <v>96</v>
      </c>
      <c r="R41"/>
      <c r="S41"/>
    </row>
    <row r="42" spans="1:19" ht="23.4" customHeight="1" x14ac:dyDescent="0.3">
      <c r="B42" s="74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/>
      <c r="R42"/>
      <c r="S42"/>
    </row>
    <row r="43" spans="1:19" customFormat="1" ht="14.4" customHeight="1" x14ac:dyDescent="0.3">
      <c r="B43" s="77"/>
      <c r="D43" s="77" t="s">
        <v>45</v>
      </c>
      <c r="E43" s="77"/>
      <c r="F43" s="77"/>
      <c r="G43" s="78"/>
      <c r="H43" s="78"/>
      <c r="I43" t="s">
        <v>9</v>
      </c>
      <c r="L43" s="78"/>
      <c r="M43" s="78"/>
      <c r="N43" t="s">
        <v>9</v>
      </c>
    </row>
    <row r="44" spans="1:19" s="20" customFormat="1" ht="15.75" customHeight="1" x14ac:dyDescent="0.3">
      <c r="B44" s="208" t="s">
        <v>29</v>
      </c>
      <c r="C44" s="209"/>
      <c r="D44" s="209"/>
      <c r="E44" s="210"/>
      <c r="F44" s="27"/>
      <c r="G44" s="208" t="s">
        <v>50</v>
      </c>
      <c r="H44" s="209"/>
      <c r="I44" s="209"/>
      <c r="J44" s="210"/>
      <c r="K44" s="27"/>
      <c r="L44" s="208" t="s">
        <v>50</v>
      </c>
      <c r="M44" s="209"/>
      <c r="N44" s="209"/>
      <c r="O44" s="210"/>
      <c r="Q44"/>
      <c r="R44" t="s">
        <v>98</v>
      </c>
      <c r="S44">
        <f>SUMIF(Q$40:Q$52,"=p",D$40:D$52)</f>
        <v>45</v>
      </c>
    </row>
    <row r="45" spans="1:19" x14ac:dyDescent="0.3">
      <c r="B45" s="55">
        <f>B41+TIME(0,$D41,0)</f>
        <v>0.42708333333333331</v>
      </c>
      <c r="C45" s="55">
        <f>C41+TIME(0,$D41,0)</f>
        <v>0.51041666666666663</v>
      </c>
      <c r="D45" s="54">
        <v>45</v>
      </c>
      <c r="E45" s="89" t="s">
        <v>31</v>
      </c>
      <c r="F45" s="26"/>
      <c r="G45" s="55">
        <f>$B41+TIME(0,$D41,0)</f>
        <v>0.42708333333333331</v>
      </c>
      <c r="H45" s="55">
        <f>$C41+TIME(0,$D41,0)</f>
        <v>0.51041666666666663</v>
      </c>
      <c r="I45" s="54">
        <v>30</v>
      </c>
      <c r="J45" s="29" t="s">
        <v>86</v>
      </c>
      <c r="K45" s="25"/>
      <c r="L45" s="55">
        <f>$B41+TIME(0,$D41,0)</f>
        <v>0.42708333333333331</v>
      </c>
      <c r="M45" s="55">
        <f>$C41+TIME(0,$D41,0)</f>
        <v>0.51041666666666663</v>
      </c>
      <c r="N45" s="54">
        <v>30</v>
      </c>
      <c r="O45" s="29" t="s">
        <v>86</v>
      </c>
      <c r="Q45" t="s">
        <v>96</v>
      </c>
      <c r="R45" t="s">
        <v>96</v>
      </c>
      <c r="S45">
        <f>SUMIF(Q$40:Q$52,"=T",D$40:D$52)</f>
        <v>55</v>
      </c>
    </row>
    <row r="46" spans="1:19" ht="28.8" x14ac:dyDescent="0.3">
      <c r="B46" s="55">
        <f>B45+TIME(0,D45,0)</f>
        <v>0.45833333333333331</v>
      </c>
      <c r="C46" s="55">
        <f>C45+TIME(0,D45,0)</f>
        <v>0.54166666666666663</v>
      </c>
      <c r="D46" s="54">
        <v>45</v>
      </c>
      <c r="E46" s="29" t="s">
        <v>34</v>
      </c>
      <c r="F46" s="26"/>
      <c r="G46" s="55">
        <f>G45+TIME(0,$I45,0)</f>
        <v>0.44791666666666663</v>
      </c>
      <c r="H46" s="55">
        <f>H45+TIME(0,$I45,0)</f>
        <v>0.53125</v>
      </c>
      <c r="I46" s="54">
        <v>45</v>
      </c>
      <c r="J46" s="29" t="s">
        <v>34</v>
      </c>
      <c r="K46" s="25"/>
      <c r="L46" s="55">
        <f>L45+TIME(0,$I45,0)</f>
        <v>0.44791666666666663</v>
      </c>
      <c r="M46" s="55">
        <f>M45+TIME(0,$I45,0)</f>
        <v>0.53125</v>
      </c>
      <c r="N46" s="54">
        <v>45</v>
      </c>
      <c r="O46" s="29" t="s">
        <v>34</v>
      </c>
      <c r="Q46" t="s">
        <v>98</v>
      </c>
      <c r="R46" t="s">
        <v>97</v>
      </c>
      <c r="S46">
        <f>SUMIF(Q$40:Q$50,"=A",D$40:D$51)</f>
        <v>10</v>
      </c>
    </row>
    <row r="47" spans="1:19" ht="28.8" x14ac:dyDescent="0.3">
      <c r="B47" s="31"/>
      <c r="C47" s="31"/>
      <c r="D47" s="32"/>
      <c r="E47" s="33"/>
      <c r="F47" s="26"/>
      <c r="G47" s="55">
        <f>G46+TIME(0,$I46,0)</f>
        <v>0.47916666666666663</v>
      </c>
      <c r="H47" s="55">
        <f>H46+TIME(0,$I46,0)</f>
        <v>0.5625</v>
      </c>
      <c r="I47" s="54">
        <v>15</v>
      </c>
      <c r="J47" s="29" t="s">
        <v>59</v>
      </c>
      <c r="K47" s="25"/>
      <c r="L47" s="55">
        <f>L46+TIME(0,$I46,0)</f>
        <v>0.47916666666666663</v>
      </c>
      <c r="M47" s="55">
        <f>M46+TIME(0,$I46,0)</f>
        <v>0.5625</v>
      </c>
      <c r="N47" s="54">
        <v>15</v>
      </c>
      <c r="O47" s="29" t="s">
        <v>59</v>
      </c>
      <c r="Q47"/>
      <c r="R47"/>
      <c r="S47"/>
    </row>
    <row r="48" spans="1:19" x14ac:dyDescent="0.3">
      <c r="B48" s="74"/>
      <c r="C48" s="74"/>
      <c r="D48" s="25"/>
      <c r="E48" s="26"/>
      <c r="F48" s="26"/>
      <c r="G48" s="74"/>
      <c r="H48" s="74"/>
      <c r="I48" s="25"/>
      <c r="J48" s="25"/>
      <c r="K48" s="25"/>
      <c r="L48" s="74"/>
      <c r="M48" s="74"/>
      <c r="N48" s="25"/>
      <c r="O48" s="25"/>
      <c r="Q48"/>
      <c r="R48"/>
      <c r="S48"/>
    </row>
    <row r="49" spans="1:19" s="16" customFormat="1" x14ac:dyDescent="0.3">
      <c r="B49" s="79"/>
      <c r="C49" s="79"/>
      <c r="D49" s="26"/>
      <c r="E49" s="222" t="s">
        <v>11</v>
      </c>
      <c r="F49" s="222"/>
      <c r="G49" s="222"/>
      <c r="H49" s="222"/>
      <c r="I49" s="222"/>
      <c r="J49" s="222"/>
      <c r="K49" s="25"/>
      <c r="L49" s="25"/>
      <c r="M49" s="25"/>
      <c r="N49" s="25"/>
      <c r="O49" s="25"/>
      <c r="Q49"/>
      <c r="R49"/>
      <c r="S49"/>
    </row>
    <row r="50" spans="1:19" s="16" customFormat="1" ht="14.4" customHeight="1" x14ac:dyDescent="0.3">
      <c r="B50" s="92">
        <f>B46+TIME(0,D46,0)</f>
        <v>0.48958333333333331</v>
      </c>
      <c r="C50" s="92">
        <f>C46+TIME(0,D46,0)</f>
        <v>0.57291666666666663</v>
      </c>
      <c r="D50" s="54">
        <v>5</v>
      </c>
      <c r="E50" s="219" t="s">
        <v>81</v>
      </c>
      <c r="F50" s="220"/>
      <c r="G50" s="220"/>
      <c r="H50" s="220"/>
      <c r="I50" s="220"/>
      <c r="J50" s="220"/>
      <c r="K50" s="9"/>
      <c r="L50" s="9"/>
      <c r="M50" s="9"/>
      <c r="N50" s="9"/>
      <c r="O50" s="9"/>
      <c r="Q50" t="s">
        <v>97</v>
      </c>
      <c r="R50"/>
      <c r="S50"/>
    </row>
    <row r="51" spans="1:19" ht="14.4" hidden="1" customHeight="1" x14ac:dyDescent="0.3">
      <c r="A51"/>
      <c r="B51" s="9"/>
      <c r="C51" s="66" t="s">
        <v>14</v>
      </c>
      <c r="D51" s="9">
        <f>SUM(D40:D50)</f>
        <v>110</v>
      </c>
      <c r="I51" s="9">
        <f>SUM(I45:I47)+$D40+$D41+D50</f>
        <v>110</v>
      </c>
      <c r="N51" s="9">
        <f>SUM(N45:N47)+$D40+$D41+I50</f>
        <v>105</v>
      </c>
      <c r="Q51" t="s">
        <v>97</v>
      </c>
      <c r="R51"/>
      <c r="S51"/>
    </row>
    <row r="52" spans="1:19" x14ac:dyDescent="0.3">
      <c r="A52"/>
      <c r="B52" s="9"/>
      <c r="C52" s="66"/>
      <c r="D52" s="9"/>
      <c r="I52" s="9"/>
      <c r="N52" s="9"/>
      <c r="Q52"/>
      <c r="R52"/>
      <c r="S52"/>
    </row>
    <row r="53" spans="1:19" x14ac:dyDescent="0.3">
      <c r="A53"/>
      <c r="B53" s="9"/>
      <c r="C53" s="66"/>
      <c r="D53" s="172" t="s">
        <v>85</v>
      </c>
      <c r="E53" s="172"/>
      <c r="F53" s="172"/>
      <c r="G53" s="172"/>
      <c r="H53" s="172"/>
      <c r="I53" s="172"/>
      <c r="J53" s="172"/>
      <c r="K53" s="9"/>
      <c r="L53" s="9"/>
      <c r="M53" s="9"/>
      <c r="N53" s="9"/>
      <c r="O53" s="9"/>
    </row>
    <row r="55" spans="1:19" customFormat="1" x14ac:dyDescent="0.3">
      <c r="B55" s="9"/>
      <c r="C55" s="9"/>
      <c r="E55" t="s">
        <v>25</v>
      </c>
      <c r="G55" s="9"/>
      <c r="H55" s="9"/>
      <c r="L55" s="9"/>
      <c r="M55" s="9"/>
    </row>
    <row r="56" spans="1:19" customFormat="1" x14ac:dyDescent="0.3">
      <c r="B56" s="9"/>
      <c r="C56" s="9"/>
      <c r="E56" t="s">
        <v>26</v>
      </c>
      <c r="G56" s="9"/>
      <c r="H56" s="9"/>
      <c r="L56" s="9"/>
      <c r="M56" s="9"/>
    </row>
    <row r="57" spans="1:19" customFormat="1" x14ac:dyDescent="0.3">
      <c r="B57" s="9"/>
      <c r="C57" s="9"/>
      <c r="E57" s="49" t="s">
        <v>36</v>
      </c>
      <c r="G57" s="9"/>
      <c r="H57" s="9"/>
      <c r="L57" s="9"/>
      <c r="M57" s="9"/>
    </row>
    <row r="60" spans="1:19" x14ac:dyDescent="0.3">
      <c r="A60" t="s">
        <v>70</v>
      </c>
    </row>
    <row r="63" spans="1:19" ht="14.4" customHeight="1" x14ac:dyDescent="0.3">
      <c r="B63" s="170">
        <v>3</v>
      </c>
      <c r="C63" s="170"/>
      <c r="D63" s="2" t="s">
        <v>0</v>
      </c>
      <c r="E63" s="2"/>
      <c r="F63" s="2"/>
      <c r="G63" s="2"/>
      <c r="H63" s="17"/>
      <c r="I63" s="16"/>
      <c r="L63" s="2"/>
      <c r="M63" s="17"/>
      <c r="N63" s="16"/>
    </row>
    <row r="64" spans="1:19" ht="14.4" customHeight="1" x14ac:dyDescent="0.3">
      <c r="B64" s="170"/>
      <c r="C64" s="170"/>
      <c r="D64" s="7" t="s">
        <v>1</v>
      </c>
      <c r="E64" s="7"/>
      <c r="F64" s="7"/>
      <c r="G64" s="7"/>
      <c r="H64" s="17"/>
      <c r="I64" s="16"/>
      <c r="L64" s="7"/>
      <c r="M64" s="17"/>
      <c r="N64" s="16"/>
    </row>
    <row r="65" spans="1:15" ht="14.4" customHeight="1" x14ac:dyDescent="0.3">
      <c r="B65" s="170"/>
      <c r="C65" s="170"/>
      <c r="D65" s="23" t="s">
        <v>2</v>
      </c>
      <c r="E65" s="23"/>
      <c r="F65" s="23"/>
      <c r="G65" s="23"/>
      <c r="L65" s="23"/>
    </row>
    <row r="67" spans="1:15" x14ac:dyDescent="0.3">
      <c r="E67" s="9" t="s">
        <v>3</v>
      </c>
    </row>
    <row r="68" spans="1:15" ht="14.4" customHeight="1" x14ac:dyDescent="0.3">
      <c r="B68" s="218" t="s">
        <v>4</v>
      </c>
      <c r="C68" s="218"/>
      <c r="D68" s="51" t="s">
        <v>5</v>
      </c>
      <c r="E68" s="87" t="s">
        <v>6</v>
      </c>
      <c r="F68" s="18"/>
      <c r="G68" s="205" t="s">
        <v>4</v>
      </c>
      <c r="H68" s="206"/>
      <c r="I68" s="12" t="s">
        <v>5</v>
      </c>
      <c r="J68" s="87" t="s">
        <v>6</v>
      </c>
      <c r="K68" s="75"/>
      <c r="L68" s="205" t="s">
        <v>4</v>
      </c>
      <c r="M68" s="206"/>
      <c r="N68" s="12" t="s">
        <v>5</v>
      </c>
      <c r="O68" s="87" t="s">
        <v>6</v>
      </c>
    </row>
    <row r="69" spans="1:15" x14ac:dyDescent="0.3">
      <c r="B69" s="8">
        <v>0.4236111111111111</v>
      </c>
      <c r="C69" s="8">
        <v>0.51388888888888895</v>
      </c>
      <c r="D69" s="54">
        <v>5</v>
      </c>
      <c r="E69" s="217" t="s">
        <v>27</v>
      </c>
      <c r="F69" s="217"/>
      <c r="G69" s="217"/>
      <c r="H69" s="217"/>
      <c r="I69" s="217"/>
      <c r="J69" s="217"/>
      <c r="K69" s="25"/>
      <c r="L69" s="25"/>
      <c r="M69" s="25"/>
      <c r="N69" s="25"/>
      <c r="O69" s="25"/>
    </row>
    <row r="70" spans="1:15" x14ac:dyDescent="0.3">
      <c r="B70" s="55">
        <v>0.42708333333333331</v>
      </c>
      <c r="C70" s="55">
        <v>0.51736111111111105</v>
      </c>
      <c r="D70" s="54">
        <v>15</v>
      </c>
      <c r="E70" s="217" t="s">
        <v>28</v>
      </c>
      <c r="F70" s="217"/>
      <c r="G70" s="217"/>
      <c r="H70" s="217"/>
      <c r="I70" s="217"/>
      <c r="J70" s="217"/>
      <c r="K70" s="25"/>
      <c r="L70" s="25"/>
      <c r="M70" s="25"/>
      <c r="N70" s="25"/>
      <c r="O70" s="25"/>
    </row>
    <row r="71" spans="1:15" x14ac:dyDescent="0.3">
      <c r="B71" s="74"/>
      <c r="C71" s="7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3">
      <c r="A72"/>
      <c r="B72" s="77"/>
      <c r="C72"/>
      <c r="D72" s="77" t="s">
        <v>45</v>
      </c>
      <c r="E72" s="77"/>
      <c r="F72" s="77"/>
      <c r="G72" s="78"/>
      <c r="H72" s="78"/>
      <c r="I72" t="s">
        <v>9</v>
      </c>
      <c r="J72"/>
      <c r="K72"/>
      <c r="L72" s="78"/>
      <c r="M72" s="78"/>
      <c r="N72" t="s">
        <v>9</v>
      </c>
      <c r="O72"/>
    </row>
    <row r="73" spans="1:15" ht="15.6" customHeight="1" x14ac:dyDescent="0.3">
      <c r="A73" s="20"/>
      <c r="B73" s="208" t="s">
        <v>29</v>
      </c>
      <c r="C73" s="209"/>
      <c r="D73" s="209"/>
      <c r="E73" s="210"/>
      <c r="F73" s="27"/>
      <c r="G73" s="208" t="s">
        <v>50</v>
      </c>
      <c r="H73" s="209"/>
      <c r="I73" s="209"/>
      <c r="J73" s="210"/>
      <c r="K73" s="27"/>
      <c r="L73" s="208" t="s">
        <v>50</v>
      </c>
      <c r="M73" s="209"/>
      <c r="N73" s="209"/>
      <c r="O73" s="210"/>
    </row>
    <row r="74" spans="1:15" x14ac:dyDescent="0.3">
      <c r="B74" s="55">
        <v>0.4375</v>
      </c>
      <c r="C74" s="55">
        <v>0.52777777777777779</v>
      </c>
      <c r="D74" s="54">
        <v>45</v>
      </c>
      <c r="E74" s="89" t="s">
        <v>31</v>
      </c>
      <c r="F74" s="26"/>
      <c r="G74" s="55">
        <v>0.4375</v>
      </c>
      <c r="H74" s="55">
        <v>0.52777777777777779</v>
      </c>
      <c r="I74" s="54">
        <v>30</v>
      </c>
      <c r="J74" s="29" t="s">
        <v>32</v>
      </c>
      <c r="K74" s="25"/>
      <c r="L74" s="55">
        <v>0.4375</v>
      </c>
      <c r="M74" s="55">
        <v>0.52777777777777779</v>
      </c>
      <c r="N74" s="54">
        <v>30</v>
      </c>
      <c r="O74" s="29" t="s">
        <v>32</v>
      </c>
    </row>
    <row r="75" spans="1:15" ht="28.8" x14ac:dyDescent="0.3">
      <c r="B75" s="55">
        <v>0.46875</v>
      </c>
      <c r="C75" s="55">
        <v>5.9027777777777783E-2</v>
      </c>
      <c r="D75" s="54">
        <v>45</v>
      </c>
      <c r="E75" s="29" t="s">
        <v>34</v>
      </c>
      <c r="F75" s="26"/>
      <c r="G75" s="55">
        <v>0.45833333333333331</v>
      </c>
      <c r="H75" s="55">
        <v>4.8611111111111112E-2</v>
      </c>
      <c r="I75" s="54">
        <v>45</v>
      </c>
      <c r="J75" s="29" t="s">
        <v>34</v>
      </c>
      <c r="K75" s="25"/>
      <c r="L75" s="55">
        <v>0.45833333333333331</v>
      </c>
      <c r="M75" s="55">
        <v>4.8611111111111112E-2</v>
      </c>
      <c r="N75" s="54">
        <v>45</v>
      </c>
      <c r="O75" s="29" t="s">
        <v>34</v>
      </c>
    </row>
    <row r="76" spans="1:15" ht="28.8" x14ac:dyDescent="0.3">
      <c r="B76" s="31"/>
      <c r="C76" s="31"/>
      <c r="D76" s="32"/>
      <c r="E76" s="33"/>
      <c r="F76" s="26"/>
      <c r="G76" s="55">
        <v>0.48958333333333331</v>
      </c>
      <c r="H76" s="55">
        <v>7.9861111111111105E-2</v>
      </c>
      <c r="I76" s="54">
        <v>15</v>
      </c>
      <c r="J76" s="29" t="s">
        <v>59</v>
      </c>
      <c r="K76" s="25"/>
      <c r="L76" s="55">
        <v>0.48958333333333331</v>
      </c>
      <c r="M76" s="55">
        <v>7.9861111111111105E-2</v>
      </c>
      <c r="N76" s="54">
        <v>15</v>
      </c>
      <c r="O76" s="29" t="s">
        <v>59</v>
      </c>
    </row>
    <row r="77" spans="1:15" x14ac:dyDescent="0.3">
      <c r="A77"/>
      <c r="B77" s="9"/>
      <c r="C77" s="66" t="s">
        <v>14</v>
      </c>
      <c r="D77" s="9">
        <f>SUM(D69:D76)</f>
        <v>110</v>
      </c>
      <c r="I77" s="9">
        <f>SUM(I74:I76)+$D69+$D70</f>
        <v>110</v>
      </c>
      <c r="N77" s="9">
        <f>SUM(N74:N76)+$D69+$D70</f>
        <v>110</v>
      </c>
    </row>
    <row r="78" spans="1:15" x14ac:dyDescent="0.3">
      <c r="A78"/>
      <c r="B78" s="9"/>
      <c r="C78" s="66"/>
      <c r="D78" s="9"/>
      <c r="I78" s="9"/>
      <c r="N78" s="9"/>
    </row>
    <row r="79" spans="1:15" x14ac:dyDescent="0.3">
      <c r="A79"/>
      <c r="B79" s="9"/>
      <c r="C79" s="66"/>
      <c r="D79" s="172" t="s">
        <v>24</v>
      </c>
      <c r="E79" s="172"/>
      <c r="F79" s="172"/>
      <c r="G79" s="172"/>
      <c r="H79" s="172"/>
      <c r="I79" s="172"/>
      <c r="J79" s="172"/>
      <c r="K79" s="9"/>
      <c r="L79" s="9"/>
      <c r="M79" s="9"/>
      <c r="N79" s="9"/>
      <c r="O79" s="9"/>
    </row>
    <row r="81" spans="1:15" x14ac:dyDescent="0.3">
      <c r="A81"/>
      <c r="B81" s="9"/>
      <c r="C81" s="9"/>
      <c r="D81"/>
      <c r="E81" t="s">
        <v>25</v>
      </c>
      <c r="F81"/>
      <c r="G81" s="9"/>
      <c r="H81" s="9"/>
      <c r="I81"/>
      <c r="J81"/>
      <c r="K81"/>
      <c r="L81" s="9"/>
      <c r="M81" s="9"/>
      <c r="N81"/>
      <c r="O81"/>
    </row>
    <row r="82" spans="1:15" x14ac:dyDescent="0.3">
      <c r="A82"/>
      <c r="B82" s="9"/>
      <c r="C82" s="9"/>
      <c r="D82"/>
      <c r="E82" t="s">
        <v>26</v>
      </c>
      <c r="F82"/>
      <c r="G82" s="9"/>
      <c r="H82" s="9"/>
      <c r="I82"/>
      <c r="J82"/>
      <c r="K82"/>
      <c r="L82" s="9"/>
      <c r="M82" s="9"/>
      <c r="N82"/>
      <c r="O82"/>
    </row>
    <row r="83" spans="1:15" x14ac:dyDescent="0.3">
      <c r="A83"/>
      <c r="B83" s="9"/>
      <c r="C83" s="9"/>
      <c r="D83"/>
      <c r="E83" s="49" t="s">
        <v>36</v>
      </c>
      <c r="F83"/>
      <c r="G83" s="9"/>
      <c r="H83" s="9"/>
      <c r="I83"/>
      <c r="J83"/>
      <c r="K83"/>
      <c r="L83" s="9"/>
      <c r="M83" s="9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01">
        <v>10</v>
      </c>
      <c r="C2" s="201"/>
      <c r="D2" s="201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01"/>
      <c r="C3" s="201"/>
      <c r="D3" s="201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01"/>
      <c r="C4" s="201"/>
      <c r="D4" s="201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202" t="s">
        <v>4</v>
      </c>
      <c r="C6" s="203"/>
      <c r="D6" s="51" t="s">
        <v>5</v>
      </c>
      <c r="E6" s="53" t="s">
        <v>6</v>
      </c>
      <c r="F6" s="18"/>
      <c r="G6" s="202" t="s">
        <v>4</v>
      </c>
      <c r="H6" s="203"/>
      <c r="I6" s="51" t="s">
        <v>5</v>
      </c>
      <c r="J6" s="53" t="s">
        <v>6</v>
      </c>
      <c r="K6" s="75"/>
      <c r="L6" s="202" t="s">
        <v>4</v>
      </c>
      <c r="M6" s="203"/>
      <c r="N6" s="51" t="s">
        <v>5</v>
      </c>
      <c r="O6" s="53" t="s">
        <v>6</v>
      </c>
      <c r="P6" s="15"/>
    </row>
    <row r="7" spans="1:19" customFormat="1" x14ac:dyDescent="0.3">
      <c r="A7" s="15"/>
      <c r="B7" s="74"/>
      <c r="C7" s="7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5"/>
      <c r="R7" t="s">
        <v>98</v>
      </c>
      <c r="S7">
        <f>SUMIF(Q$7:Q$12,"=P",D$7:D$12)</f>
        <v>100</v>
      </c>
    </row>
    <row r="8" spans="1:19" customFormat="1" ht="15.6" customHeight="1" x14ac:dyDescent="0.3">
      <c r="A8" s="20"/>
      <c r="B8" s="191" t="s">
        <v>29</v>
      </c>
      <c r="C8" s="192"/>
      <c r="D8" s="192"/>
      <c r="E8" s="193"/>
      <c r="F8" s="27"/>
      <c r="G8" s="191" t="s">
        <v>50</v>
      </c>
      <c r="H8" s="192"/>
      <c r="I8" s="192"/>
      <c r="J8" s="193"/>
      <c r="K8" s="25"/>
      <c r="L8" s="191" t="s">
        <v>127</v>
      </c>
      <c r="M8" s="192"/>
      <c r="N8" s="192"/>
      <c r="O8" s="193"/>
      <c r="P8" s="20"/>
      <c r="R8" t="s">
        <v>96</v>
      </c>
      <c r="S8">
        <f>SUMIF(Q$7:Q$12,"=T",D$7:D$12)</f>
        <v>0</v>
      </c>
    </row>
    <row r="9" spans="1:19" customFormat="1" ht="28.2" customHeight="1" x14ac:dyDescent="0.3">
      <c r="A9" s="15"/>
      <c r="B9" s="232">
        <v>0.41666666666666669</v>
      </c>
      <c r="C9" s="232">
        <v>0.5</v>
      </c>
      <c r="D9" s="234">
        <v>100</v>
      </c>
      <c r="E9" s="249" t="s">
        <v>128</v>
      </c>
      <c r="F9" s="25"/>
      <c r="G9" s="80">
        <v>0.41666666666666669</v>
      </c>
      <c r="H9" s="80">
        <v>0.5</v>
      </c>
      <c r="I9" s="54">
        <v>45</v>
      </c>
      <c r="J9" s="127" t="s">
        <v>129</v>
      </c>
      <c r="K9" s="25"/>
      <c r="L9" s="80">
        <v>0.41666666666666669</v>
      </c>
      <c r="M9" s="80">
        <v>0.5</v>
      </c>
      <c r="N9" s="54">
        <v>55</v>
      </c>
      <c r="O9" s="127" t="s">
        <v>60</v>
      </c>
      <c r="P9" s="15"/>
      <c r="Q9" t="s">
        <v>98</v>
      </c>
      <c r="R9" s="15" t="s">
        <v>97</v>
      </c>
      <c r="S9">
        <f>SUMIF(Q$7:Q$12,"=A",D$7:D$12)</f>
        <v>10</v>
      </c>
    </row>
    <row r="10" spans="1:19" customFormat="1" ht="28.2" customHeight="1" x14ac:dyDescent="0.3">
      <c r="A10" s="15"/>
      <c r="B10" s="233"/>
      <c r="C10" s="233"/>
      <c r="D10" s="235"/>
      <c r="E10" s="250"/>
      <c r="F10" s="25"/>
      <c r="G10" s="55">
        <f>G9+TIME(0,$I9,0)</f>
        <v>0.44791666666666669</v>
      </c>
      <c r="H10" s="55">
        <f>H9+TIME(0,$I9,0)</f>
        <v>0.53125</v>
      </c>
      <c r="I10" s="54">
        <v>55</v>
      </c>
      <c r="J10" s="127" t="s">
        <v>60</v>
      </c>
      <c r="K10" s="25"/>
      <c r="L10" s="55">
        <f>L9+TIME(0,$N9,0)</f>
        <v>0.4548611111111111</v>
      </c>
      <c r="M10" s="55">
        <f>M9+TIME(0,$N9,0)</f>
        <v>0.53819444444444442</v>
      </c>
      <c r="N10" s="54">
        <v>45</v>
      </c>
      <c r="O10" s="127" t="s">
        <v>129</v>
      </c>
      <c r="P10" s="15"/>
      <c r="Q10" t="s">
        <v>98</v>
      </c>
    </row>
    <row r="11" spans="1:19" customFormat="1" x14ac:dyDescent="0.3">
      <c r="A11" s="15"/>
      <c r="B11" s="74"/>
      <c r="C11" s="74"/>
      <c r="D11" s="25"/>
      <c r="E11" s="25"/>
      <c r="F11" s="25"/>
      <c r="G11" s="74"/>
      <c r="H11" s="74"/>
      <c r="I11" s="25"/>
      <c r="J11" s="25"/>
      <c r="K11" s="25"/>
      <c r="L11" s="74"/>
      <c r="M11" s="74"/>
      <c r="N11" s="25"/>
      <c r="O11" s="25"/>
      <c r="P11" s="15"/>
    </row>
    <row r="12" spans="1:19" customFormat="1" x14ac:dyDescent="0.3">
      <c r="A12" s="16"/>
      <c r="B12" s="55">
        <f>B9+TIME(0,D9,0)</f>
        <v>0.48611111111111116</v>
      </c>
      <c r="C12" s="55">
        <f>C9+TIME(0,D9,0)</f>
        <v>0.56944444444444442</v>
      </c>
      <c r="D12" s="54">
        <v>10</v>
      </c>
      <c r="E12" s="174" t="s">
        <v>81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6"/>
      <c r="Q12" t="s">
        <v>97</v>
      </c>
    </row>
    <row r="13" spans="1:19" customFormat="1" hidden="1" x14ac:dyDescent="0.3">
      <c r="B13" s="9"/>
      <c r="C13" s="66" t="s">
        <v>14</v>
      </c>
      <c r="D13" s="9">
        <f>SUM(D7:D12)</f>
        <v>110</v>
      </c>
      <c r="E13" s="15"/>
      <c r="F13" s="15"/>
      <c r="G13" s="14"/>
      <c r="H13" s="14"/>
      <c r="I13" s="9" t="e">
        <f>SUM(I9:I10)+#REF!+#REF!+D12</f>
        <v>#REF!</v>
      </c>
      <c r="J13" s="15"/>
      <c r="K13" s="15"/>
      <c r="L13" s="14"/>
      <c r="M13" s="14"/>
      <c r="N13" s="9" t="e">
        <f>SUM(N9:N10)+#REF!+#REF!+I12</f>
        <v>#REF!</v>
      </c>
      <c r="O13" s="15"/>
      <c r="P13" s="15"/>
    </row>
    <row r="14" spans="1:19" customFormat="1" x14ac:dyDescent="0.3">
      <c r="B14" s="9"/>
      <c r="C14" s="66"/>
      <c r="D14" s="9"/>
      <c r="E14" s="15"/>
      <c r="F14" s="15"/>
      <c r="G14" s="14"/>
      <c r="H14" s="14"/>
      <c r="I14" s="9"/>
      <c r="J14" s="15"/>
      <c r="K14" s="15"/>
      <c r="L14" s="14"/>
      <c r="M14" s="14"/>
      <c r="N14" s="9"/>
      <c r="O14" s="15"/>
      <c r="P14" s="15"/>
    </row>
    <row r="15" spans="1:19" customFormat="1" x14ac:dyDescent="0.3">
      <c r="B15" s="9"/>
      <c r="C15" s="66"/>
      <c r="D15" s="172" t="s">
        <v>85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5"/>
      <c r="Q15" s="15"/>
      <c r="R15" s="15"/>
      <c r="S15" s="15"/>
    </row>
    <row r="16" spans="1:19" customFormat="1" x14ac:dyDescent="0.3">
      <c r="A16" s="15"/>
      <c r="B16" s="14"/>
      <c r="C16" s="14"/>
      <c r="D16" s="15"/>
      <c r="E16" s="15"/>
      <c r="F16" s="15"/>
      <c r="G16" s="14"/>
      <c r="H16" s="14"/>
      <c r="I16" s="15"/>
      <c r="J16" s="15"/>
      <c r="K16" s="15"/>
      <c r="L16" s="14"/>
      <c r="M16" s="14"/>
      <c r="N16" s="15"/>
      <c r="O16" s="15"/>
      <c r="P16" s="15"/>
      <c r="Q16" s="15"/>
      <c r="R16" s="15"/>
      <c r="S16" s="15"/>
    </row>
    <row r="17" spans="1:19" customFormat="1" x14ac:dyDescent="0.3">
      <c r="B17" s="9"/>
      <c r="C17" s="9"/>
      <c r="E17" t="s">
        <v>25</v>
      </c>
      <c r="G17" s="9"/>
      <c r="H17" s="9"/>
      <c r="L17" s="9"/>
      <c r="M17" s="9"/>
    </row>
    <row r="18" spans="1:19" customFormat="1" x14ac:dyDescent="0.3">
      <c r="B18" s="9"/>
      <c r="C18" s="9"/>
      <c r="E18" t="s">
        <v>26</v>
      </c>
      <c r="G18" s="9"/>
      <c r="H18" s="9"/>
      <c r="L18" s="9"/>
      <c r="M18" s="9"/>
    </row>
    <row r="19" spans="1:19" customFormat="1" x14ac:dyDescent="0.3">
      <c r="B19" s="9"/>
      <c r="C19" s="9"/>
      <c r="E19" s="49" t="s">
        <v>36</v>
      </c>
      <c r="G19" s="9"/>
      <c r="H19" s="9"/>
      <c r="L19" s="9"/>
      <c r="M19" s="9"/>
    </row>
    <row r="20" spans="1:19" customFormat="1" x14ac:dyDescent="0.3">
      <c r="A20" s="15"/>
      <c r="B20" s="14"/>
      <c r="C20" s="14"/>
      <c r="D20" s="15"/>
      <c r="E20" s="15"/>
      <c r="F20" s="15"/>
      <c r="G20" s="14"/>
      <c r="H20" s="14"/>
      <c r="I20" s="15"/>
      <c r="J20" s="15"/>
      <c r="K20" s="15"/>
      <c r="L20" s="14"/>
      <c r="M20" s="14"/>
      <c r="N20" s="15"/>
      <c r="O20" s="15"/>
      <c r="P20" s="15"/>
      <c r="Q20" s="15"/>
      <c r="R20" s="15"/>
      <c r="S20" s="15"/>
    </row>
    <row r="21" spans="1:19" customFormat="1" x14ac:dyDescent="0.3">
      <c r="B21" s="9"/>
      <c r="C21" s="9"/>
    </row>
    <row r="22" spans="1:19" customFormat="1" x14ac:dyDescent="0.3">
      <c r="B22" s="9"/>
      <c r="C22" s="9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2" spans="1:19" ht="14.4" customHeight="1" x14ac:dyDescent="0.3">
      <c r="B32" s="170">
        <v>3</v>
      </c>
      <c r="C32" s="170"/>
      <c r="D32" s="2" t="s">
        <v>83</v>
      </c>
      <c r="E32" s="2"/>
      <c r="F32" s="2"/>
      <c r="G32" s="2"/>
      <c r="H32" s="2"/>
      <c r="I32" s="16"/>
      <c r="L32" s="2"/>
      <c r="M32" s="2"/>
      <c r="N32" s="16"/>
    </row>
    <row r="33" spans="1:19" ht="14.4" customHeight="1" x14ac:dyDescent="0.3">
      <c r="B33" s="170"/>
      <c r="C33" s="170"/>
      <c r="D33" s="7" t="s">
        <v>84</v>
      </c>
      <c r="E33" s="7"/>
      <c r="F33" s="7"/>
      <c r="G33" s="7"/>
      <c r="H33" s="7"/>
      <c r="I33" s="16"/>
      <c r="L33" s="7"/>
      <c r="M33" s="7"/>
      <c r="N33" s="16"/>
    </row>
    <row r="34" spans="1:19" ht="14.4" customHeight="1" x14ac:dyDescent="0.3">
      <c r="B34" s="170"/>
      <c r="C34" s="170"/>
      <c r="D34" s="23" t="s">
        <v>2</v>
      </c>
      <c r="E34" s="23"/>
      <c r="F34" s="23"/>
      <c r="G34" s="23"/>
      <c r="H34" s="23"/>
      <c r="L34" s="23"/>
      <c r="M34" s="23"/>
    </row>
    <row r="35" spans="1:19" x14ac:dyDescent="0.3">
      <c r="A35" s="15" t="s">
        <v>109</v>
      </c>
    </row>
    <row r="36" spans="1:19" x14ac:dyDescent="0.3">
      <c r="A36" s="15" t="s">
        <v>111</v>
      </c>
      <c r="E36" s="9" t="s">
        <v>3</v>
      </c>
      <c r="Q36" t="s">
        <v>95</v>
      </c>
      <c r="R36"/>
      <c r="S36"/>
    </row>
    <row r="37" spans="1:19" ht="14.4" customHeight="1" x14ac:dyDescent="0.3">
      <c r="B37" s="202" t="s">
        <v>4</v>
      </c>
      <c r="C37" s="203"/>
      <c r="D37" s="51" t="s">
        <v>5</v>
      </c>
      <c r="E37" s="87" t="s">
        <v>6</v>
      </c>
      <c r="F37" s="18"/>
      <c r="G37" s="202" t="s">
        <v>4</v>
      </c>
      <c r="H37" s="203"/>
      <c r="I37" s="12" t="s">
        <v>5</v>
      </c>
      <c r="J37" s="87" t="s">
        <v>6</v>
      </c>
      <c r="K37" s="75"/>
      <c r="L37" s="202" t="s">
        <v>4</v>
      </c>
      <c r="M37" s="203"/>
      <c r="N37" s="12" t="s">
        <v>5</v>
      </c>
      <c r="O37" s="87" t="s">
        <v>6</v>
      </c>
      <c r="Q37"/>
      <c r="R37"/>
      <c r="S37"/>
    </row>
    <row r="38" spans="1:19" x14ac:dyDescent="0.3">
      <c r="B38" s="57">
        <v>0.41666666666666669</v>
      </c>
      <c r="C38" s="57">
        <v>0.5</v>
      </c>
      <c r="D38" s="54">
        <v>5</v>
      </c>
      <c r="E38" s="211" t="s">
        <v>27</v>
      </c>
      <c r="F38" s="212"/>
      <c r="G38" s="212"/>
      <c r="H38" s="212"/>
      <c r="I38" s="212"/>
      <c r="J38" s="212"/>
      <c r="K38" s="25"/>
      <c r="L38" s="25"/>
      <c r="M38" s="25"/>
      <c r="N38" s="25"/>
      <c r="O38" s="25"/>
      <c r="Q38" t="s">
        <v>97</v>
      </c>
      <c r="R38"/>
      <c r="S38"/>
    </row>
    <row r="39" spans="1:19" ht="23.4" customHeight="1" x14ac:dyDescent="0.3">
      <c r="B39" s="55">
        <f>B38+TIME(0,D38,0)</f>
        <v>0.4201388888888889</v>
      </c>
      <c r="C39" s="55">
        <f>C38+TIME(0,D38,0)</f>
        <v>0.50347222222222221</v>
      </c>
      <c r="D39" s="54">
        <v>10</v>
      </c>
      <c r="E39" s="214" t="s">
        <v>76</v>
      </c>
      <c r="F39" s="215"/>
      <c r="G39" s="215"/>
      <c r="H39" s="215"/>
      <c r="I39" s="215"/>
      <c r="J39" s="215"/>
      <c r="K39" s="136"/>
      <c r="L39" s="136"/>
      <c r="M39" s="136"/>
      <c r="N39" s="136"/>
      <c r="O39" s="136"/>
      <c r="Q39" t="s">
        <v>96</v>
      </c>
      <c r="R39"/>
      <c r="S39"/>
    </row>
    <row r="40" spans="1:19" ht="23.4" customHeight="1" x14ac:dyDescent="0.3">
      <c r="B40" s="74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/>
      <c r="R40"/>
      <c r="S40"/>
    </row>
    <row r="41" spans="1:19" customFormat="1" ht="14.4" customHeight="1" x14ac:dyDescent="0.3">
      <c r="B41" s="77"/>
      <c r="D41" s="77" t="s">
        <v>45</v>
      </c>
      <c r="E41" s="77"/>
      <c r="F41" s="77"/>
      <c r="G41" s="78"/>
      <c r="H41" s="78"/>
      <c r="I41" t="s">
        <v>9</v>
      </c>
      <c r="L41" s="78"/>
      <c r="M41" s="78"/>
      <c r="N41" t="s">
        <v>9</v>
      </c>
    </row>
    <row r="42" spans="1:19" s="20" customFormat="1" ht="15.75" customHeight="1" x14ac:dyDescent="0.3">
      <c r="B42" s="208" t="s">
        <v>29</v>
      </c>
      <c r="C42" s="209"/>
      <c r="D42" s="209"/>
      <c r="E42" s="210"/>
      <c r="F42" s="27"/>
      <c r="G42" s="208" t="s">
        <v>50</v>
      </c>
      <c r="H42" s="209"/>
      <c r="I42" s="209"/>
      <c r="J42" s="210"/>
      <c r="K42" s="27"/>
      <c r="L42" s="208" t="s">
        <v>50</v>
      </c>
      <c r="M42" s="209"/>
      <c r="N42" s="209"/>
      <c r="O42" s="210"/>
      <c r="Q42"/>
      <c r="R42" t="s">
        <v>98</v>
      </c>
      <c r="S42">
        <f>SUMIF(Q$38:Q$50,"=p",D$38:D$50)</f>
        <v>45</v>
      </c>
    </row>
    <row r="43" spans="1:19" x14ac:dyDescent="0.3">
      <c r="B43" s="55">
        <f>B39+TIME(0,$D39,0)</f>
        <v>0.42708333333333331</v>
      </c>
      <c r="C43" s="55">
        <f>C39+TIME(0,$D39,0)</f>
        <v>0.51041666666666663</v>
      </c>
      <c r="D43" s="54">
        <v>45</v>
      </c>
      <c r="E43" s="89" t="s">
        <v>31</v>
      </c>
      <c r="F43" s="26"/>
      <c r="G43" s="55">
        <f>$B39+TIME(0,$D39,0)</f>
        <v>0.42708333333333331</v>
      </c>
      <c r="H43" s="55">
        <f>$C39+TIME(0,$D39,0)</f>
        <v>0.51041666666666663</v>
      </c>
      <c r="I43" s="54">
        <v>30</v>
      </c>
      <c r="J43" s="29" t="s">
        <v>86</v>
      </c>
      <c r="K43" s="25"/>
      <c r="L43" s="55">
        <f>$B39+TIME(0,$D39,0)</f>
        <v>0.42708333333333331</v>
      </c>
      <c r="M43" s="55">
        <f>$C39+TIME(0,$D39,0)</f>
        <v>0.51041666666666663</v>
      </c>
      <c r="N43" s="54">
        <v>30</v>
      </c>
      <c r="O43" s="29" t="s">
        <v>86</v>
      </c>
      <c r="Q43" t="s">
        <v>96</v>
      </c>
      <c r="R43" t="s">
        <v>96</v>
      </c>
      <c r="S43">
        <f>SUMIF(Q$38:Q$50,"=T",D$38:D$50)</f>
        <v>55</v>
      </c>
    </row>
    <row r="44" spans="1:19" ht="28.8" x14ac:dyDescent="0.3">
      <c r="B44" s="55">
        <f>B43+TIME(0,D43,0)</f>
        <v>0.45833333333333331</v>
      </c>
      <c r="C44" s="55">
        <f>C43+TIME(0,D43,0)</f>
        <v>0.54166666666666663</v>
      </c>
      <c r="D44" s="54">
        <v>45</v>
      </c>
      <c r="E44" s="29" t="s">
        <v>34</v>
      </c>
      <c r="F44" s="26"/>
      <c r="G44" s="55">
        <f>G43+TIME(0,$I43,0)</f>
        <v>0.44791666666666663</v>
      </c>
      <c r="H44" s="55">
        <f>H43+TIME(0,$I43,0)</f>
        <v>0.53125</v>
      </c>
      <c r="I44" s="54">
        <v>45</v>
      </c>
      <c r="J44" s="29" t="s">
        <v>34</v>
      </c>
      <c r="K44" s="25"/>
      <c r="L44" s="55">
        <f>L43+TIME(0,$I43,0)</f>
        <v>0.44791666666666663</v>
      </c>
      <c r="M44" s="55">
        <f>M43+TIME(0,$I43,0)</f>
        <v>0.53125</v>
      </c>
      <c r="N44" s="54">
        <v>45</v>
      </c>
      <c r="O44" s="29" t="s">
        <v>34</v>
      </c>
      <c r="Q44" t="s">
        <v>98</v>
      </c>
      <c r="R44" t="s">
        <v>97</v>
      </c>
      <c r="S44">
        <f>SUMIF(Q$38:Q$48,"=A",D$38:D$49)</f>
        <v>10</v>
      </c>
    </row>
    <row r="45" spans="1:19" ht="28.8" x14ac:dyDescent="0.3">
      <c r="B45" s="31"/>
      <c r="C45" s="31"/>
      <c r="D45" s="32"/>
      <c r="E45" s="33"/>
      <c r="F45" s="26"/>
      <c r="G45" s="55">
        <f>G44+TIME(0,$I44,0)</f>
        <v>0.47916666666666663</v>
      </c>
      <c r="H45" s="55">
        <f>H44+TIME(0,$I44,0)</f>
        <v>0.5625</v>
      </c>
      <c r="I45" s="54">
        <v>15</v>
      </c>
      <c r="J45" s="29" t="s">
        <v>59</v>
      </c>
      <c r="K45" s="25"/>
      <c r="L45" s="55">
        <f>L44+TIME(0,$I44,0)</f>
        <v>0.47916666666666663</v>
      </c>
      <c r="M45" s="55">
        <f>M44+TIME(0,$I44,0)</f>
        <v>0.5625</v>
      </c>
      <c r="N45" s="54">
        <v>15</v>
      </c>
      <c r="O45" s="29" t="s">
        <v>59</v>
      </c>
      <c r="Q45"/>
      <c r="R45"/>
      <c r="S45"/>
    </row>
    <row r="46" spans="1:19" x14ac:dyDescent="0.3">
      <c r="B46" s="74"/>
      <c r="C46" s="74"/>
      <c r="D46" s="25"/>
      <c r="E46" s="26"/>
      <c r="F46" s="26"/>
      <c r="G46" s="74"/>
      <c r="H46" s="74"/>
      <c r="I46" s="25"/>
      <c r="J46" s="25"/>
      <c r="K46" s="25"/>
      <c r="L46" s="74"/>
      <c r="M46" s="74"/>
      <c r="N46" s="25"/>
      <c r="O46" s="25"/>
      <c r="Q46"/>
      <c r="R46"/>
      <c r="S46"/>
    </row>
    <row r="47" spans="1:19" s="16" customFormat="1" x14ac:dyDescent="0.3">
      <c r="B47" s="79"/>
      <c r="C47" s="79"/>
      <c r="D47" s="26"/>
      <c r="E47" s="222" t="s">
        <v>11</v>
      </c>
      <c r="F47" s="222"/>
      <c r="G47" s="222"/>
      <c r="H47" s="222"/>
      <c r="I47" s="222"/>
      <c r="J47" s="222"/>
      <c r="K47" s="25"/>
      <c r="L47" s="25"/>
      <c r="M47" s="25"/>
      <c r="N47" s="25"/>
      <c r="O47" s="25"/>
      <c r="Q47"/>
      <c r="R47"/>
      <c r="S47"/>
    </row>
    <row r="48" spans="1:19" s="16" customFormat="1" ht="14.4" customHeight="1" x14ac:dyDescent="0.3">
      <c r="B48" s="92">
        <f>B44+TIME(0,D44,0)</f>
        <v>0.48958333333333331</v>
      </c>
      <c r="C48" s="92">
        <f>C44+TIME(0,D44,0)</f>
        <v>0.57291666666666663</v>
      </c>
      <c r="D48" s="54">
        <v>5</v>
      </c>
      <c r="E48" s="219" t="s">
        <v>81</v>
      </c>
      <c r="F48" s="220"/>
      <c r="G48" s="220"/>
      <c r="H48" s="220"/>
      <c r="I48" s="220"/>
      <c r="J48" s="220"/>
      <c r="K48" s="9"/>
      <c r="L48" s="9"/>
      <c r="M48" s="9"/>
      <c r="N48" s="9"/>
      <c r="O48" s="9"/>
      <c r="Q48" t="s">
        <v>97</v>
      </c>
      <c r="R48"/>
      <c r="S48"/>
    </row>
    <row r="49" spans="1:19" ht="14.4" hidden="1" customHeight="1" x14ac:dyDescent="0.3">
      <c r="A49"/>
      <c r="B49" s="9"/>
      <c r="C49" s="66" t="s">
        <v>14</v>
      </c>
      <c r="D49" s="9">
        <f>SUM(D38:D48)</f>
        <v>110</v>
      </c>
      <c r="I49" s="9">
        <f>SUM(I43:I45)+$D38+$D39+D48</f>
        <v>110</v>
      </c>
      <c r="N49" s="9">
        <f>SUM(N43:N45)+$D38+$D39+I48</f>
        <v>105</v>
      </c>
      <c r="Q49" t="s">
        <v>97</v>
      </c>
      <c r="R49"/>
      <c r="S49"/>
    </row>
    <row r="50" spans="1:19" x14ac:dyDescent="0.3">
      <c r="A50"/>
      <c r="B50" s="9"/>
      <c r="C50" s="66"/>
      <c r="D50" s="9"/>
      <c r="I50" s="9"/>
      <c r="N50" s="9"/>
      <c r="Q50"/>
      <c r="R50"/>
      <c r="S50"/>
    </row>
    <row r="51" spans="1:19" x14ac:dyDescent="0.3">
      <c r="A51"/>
      <c r="B51" s="9"/>
      <c r="C51" s="66"/>
      <c r="D51" s="172" t="s">
        <v>85</v>
      </c>
      <c r="E51" s="172"/>
      <c r="F51" s="172"/>
      <c r="G51" s="172"/>
      <c r="H51" s="172"/>
      <c r="I51" s="172"/>
      <c r="J51" s="172"/>
      <c r="K51" s="9"/>
      <c r="L51" s="9"/>
      <c r="M51" s="9"/>
      <c r="N51" s="9"/>
      <c r="O51" s="9"/>
    </row>
    <row r="53" spans="1:19" customFormat="1" x14ac:dyDescent="0.3">
      <c r="B53" s="9"/>
      <c r="C53" s="9"/>
      <c r="E53" t="s">
        <v>25</v>
      </c>
      <c r="G53" s="9"/>
      <c r="H53" s="9"/>
      <c r="L53" s="9"/>
      <c r="M53" s="9"/>
    </row>
    <row r="54" spans="1:19" customFormat="1" x14ac:dyDescent="0.3">
      <c r="B54" s="9"/>
      <c r="C54" s="9"/>
      <c r="E54" t="s">
        <v>26</v>
      </c>
      <c r="G54" s="9"/>
      <c r="H54" s="9"/>
      <c r="L54" s="9"/>
      <c r="M54" s="9"/>
    </row>
    <row r="55" spans="1:19" customFormat="1" x14ac:dyDescent="0.3">
      <c r="B55" s="9"/>
      <c r="C55" s="9"/>
      <c r="E55" s="49" t="s">
        <v>36</v>
      </c>
      <c r="G55" s="9"/>
      <c r="H55" s="9"/>
      <c r="L55" s="9"/>
      <c r="M55" s="9"/>
    </row>
    <row r="58" spans="1:19" x14ac:dyDescent="0.3">
      <c r="A58" t="s">
        <v>70</v>
      </c>
    </row>
    <row r="61" spans="1:19" ht="14.4" customHeight="1" x14ac:dyDescent="0.3">
      <c r="B61" s="170">
        <v>3</v>
      </c>
      <c r="C61" s="170"/>
      <c r="D61" s="2" t="s">
        <v>0</v>
      </c>
      <c r="E61" s="2"/>
      <c r="F61" s="2"/>
      <c r="G61" s="2"/>
      <c r="H61" s="17"/>
      <c r="I61" s="16"/>
      <c r="L61" s="2"/>
      <c r="M61" s="17"/>
      <c r="N61" s="16"/>
    </row>
    <row r="62" spans="1:19" ht="14.4" customHeight="1" x14ac:dyDescent="0.3">
      <c r="B62" s="170"/>
      <c r="C62" s="170"/>
      <c r="D62" s="7" t="s">
        <v>1</v>
      </c>
      <c r="E62" s="7"/>
      <c r="F62" s="7"/>
      <c r="G62" s="7"/>
      <c r="H62" s="17"/>
      <c r="I62" s="16"/>
      <c r="L62" s="7"/>
      <c r="M62" s="17"/>
      <c r="N62" s="16"/>
    </row>
    <row r="63" spans="1:19" ht="14.4" customHeight="1" x14ac:dyDescent="0.3">
      <c r="B63" s="170"/>
      <c r="C63" s="170"/>
      <c r="D63" s="23" t="s">
        <v>2</v>
      </c>
      <c r="E63" s="23"/>
      <c r="F63" s="23"/>
      <c r="G63" s="23"/>
      <c r="L63" s="23"/>
    </row>
    <row r="65" spans="1:15" x14ac:dyDescent="0.3">
      <c r="E65" s="9" t="s">
        <v>3</v>
      </c>
    </row>
    <row r="66" spans="1:15" ht="14.4" customHeight="1" x14ac:dyDescent="0.3">
      <c r="B66" s="218" t="s">
        <v>4</v>
      </c>
      <c r="C66" s="218"/>
      <c r="D66" s="51" t="s">
        <v>5</v>
      </c>
      <c r="E66" s="87" t="s">
        <v>6</v>
      </c>
      <c r="F66" s="18"/>
      <c r="G66" s="205" t="s">
        <v>4</v>
      </c>
      <c r="H66" s="206"/>
      <c r="I66" s="12" t="s">
        <v>5</v>
      </c>
      <c r="J66" s="87" t="s">
        <v>6</v>
      </c>
      <c r="K66" s="75"/>
      <c r="L66" s="205" t="s">
        <v>4</v>
      </c>
      <c r="M66" s="206"/>
      <c r="N66" s="12" t="s">
        <v>5</v>
      </c>
      <c r="O66" s="87" t="s">
        <v>6</v>
      </c>
    </row>
    <row r="67" spans="1:15" x14ac:dyDescent="0.3">
      <c r="B67" s="8">
        <v>0.4236111111111111</v>
      </c>
      <c r="C67" s="8">
        <v>0.51388888888888895</v>
      </c>
      <c r="D67" s="54">
        <v>5</v>
      </c>
      <c r="E67" s="217" t="s">
        <v>27</v>
      </c>
      <c r="F67" s="217"/>
      <c r="G67" s="217"/>
      <c r="H67" s="217"/>
      <c r="I67" s="217"/>
      <c r="J67" s="217"/>
      <c r="K67" s="25"/>
      <c r="L67" s="25"/>
      <c r="M67" s="25"/>
      <c r="N67" s="25"/>
      <c r="O67" s="25"/>
    </row>
    <row r="68" spans="1:15" x14ac:dyDescent="0.3">
      <c r="B68" s="55">
        <v>0.42708333333333331</v>
      </c>
      <c r="C68" s="55">
        <v>0.51736111111111105</v>
      </c>
      <c r="D68" s="54">
        <v>15</v>
      </c>
      <c r="E68" s="217" t="s">
        <v>28</v>
      </c>
      <c r="F68" s="217"/>
      <c r="G68" s="217"/>
      <c r="H68" s="217"/>
      <c r="I68" s="217"/>
      <c r="J68" s="217"/>
      <c r="K68" s="25"/>
      <c r="L68" s="25"/>
      <c r="M68" s="25"/>
      <c r="N68" s="25"/>
      <c r="O68" s="25"/>
    </row>
    <row r="69" spans="1:15" x14ac:dyDescent="0.3">
      <c r="B69" s="74"/>
      <c r="C69" s="7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3">
      <c r="A70"/>
      <c r="B70" s="77"/>
      <c r="C70"/>
      <c r="D70" s="77" t="s">
        <v>45</v>
      </c>
      <c r="E70" s="77"/>
      <c r="F70" s="77"/>
      <c r="G70" s="78"/>
      <c r="H70" s="78"/>
      <c r="I70" t="s">
        <v>9</v>
      </c>
      <c r="J70"/>
      <c r="K70"/>
      <c r="L70" s="78"/>
      <c r="M70" s="78"/>
      <c r="N70" t="s">
        <v>9</v>
      </c>
      <c r="O70"/>
    </row>
    <row r="71" spans="1:15" ht="15.6" customHeight="1" x14ac:dyDescent="0.3">
      <c r="A71" s="20"/>
      <c r="B71" s="208" t="s">
        <v>29</v>
      </c>
      <c r="C71" s="209"/>
      <c r="D71" s="209"/>
      <c r="E71" s="210"/>
      <c r="F71" s="27"/>
      <c r="G71" s="208" t="s">
        <v>50</v>
      </c>
      <c r="H71" s="209"/>
      <c r="I71" s="209"/>
      <c r="J71" s="210"/>
      <c r="K71" s="27"/>
      <c r="L71" s="208" t="s">
        <v>50</v>
      </c>
      <c r="M71" s="209"/>
      <c r="N71" s="209"/>
      <c r="O71" s="210"/>
    </row>
    <row r="72" spans="1:15" x14ac:dyDescent="0.3">
      <c r="B72" s="55">
        <v>0.4375</v>
      </c>
      <c r="C72" s="55">
        <v>0.52777777777777779</v>
      </c>
      <c r="D72" s="54">
        <v>45</v>
      </c>
      <c r="E72" s="89" t="s">
        <v>31</v>
      </c>
      <c r="F72" s="26"/>
      <c r="G72" s="55">
        <v>0.4375</v>
      </c>
      <c r="H72" s="55">
        <v>0.52777777777777779</v>
      </c>
      <c r="I72" s="54">
        <v>30</v>
      </c>
      <c r="J72" s="29" t="s">
        <v>32</v>
      </c>
      <c r="K72" s="25"/>
      <c r="L72" s="55">
        <v>0.4375</v>
      </c>
      <c r="M72" s="55">
        <v>0.52777777777777779</v>
      </c>
      <c r="N72" s="54">
        <v>30</v>
      </c>
      <c r="O72" s="29" t="s">
        <v>32</v>
      </c>
    </row>
    <row r="73" spans="1:15" ht="28.8" x14ac:dyDescent="0.3">
      <c r="B73" s="55">
        <v>0.46875</v>
      </c>
      <c r="C73" s="55">
        <v>5.9027777777777783E-2</v>
      </c>
      <c r="D73" s="54">
        <v>45</v>
      </c>
      <c r="E73" s="29" t="s">
        <v>34</v>
      </c>
      <c r="F73" s="26"/>
      <c r="G73" s="55">
        <v>0.45833333333333331</v>
      </c>
      <c r="H73" s="55">
        <v>4.8611111111111112E-2</v>
      </c>
      <c r="I73" s="54">
        <v>45</v>
      </c>
      <c r="J73" s="29" t="s">
        <v>34</v>
      </c>
      <c r="K73" s="25"/>
      <c r="L73" s="55">
        <v>0.45833333333333331</v>
      </c>
      <c r="M73" s="55">
        <v>4.8611111111111112E-2</v>
      </c>
      <c r="N73" s="54">
        <v>45</v>
      </c>
      <c r="O73" s="29" t="s">
        <v>34</v>
      </c>
    </row>
    <row r="74" spans="1:15" ht="28.8" x14ac:dyDescent="0.3">
      <c r="B74" s="31"/>
      <c r="C74" s="31"/>
      <c r="D74" s="32"/>
      <c r="E74" s="33"/>
      <c r="F74" s="26"/>
      <c r="G74" s="55">
        <v>0.48958333333333331</v>
      </c>
      <c r="H74" s="55">
        <v>7.9861111111111105E-2</v>
      </c>
      <c r="I74" s="54">
        <v>15</v>
      </c>
      <c r="J74" s="29" t="s">
        <v>59</v>
      </c>
      <c r="K74" s="25"/>
      <c r="L74" s="55">
        <v>0.48958333333333331</v>
      </c>
      <c r="M74" s="55">
        <v>7.9861111111111105E-2</v>
      </c>
      <c r="N74" s="54">
        <v>15</v>
      </c>
      <c r="O74" s="29" t="s">
        <v>59</v>
      </c>
    </row>
    <row r="75" spans="1:15" x14ac:dyDescent="0.3">
      <c r="A75"/>
      <c r="B75" s="9"/>
      <c r="C75" s="66" t="s">
        <v>14</v>
      </c>
      <c r="D75" s="9">
        <f>SUM(D67:D74)</f>
        <v>110</v>
      </c>
      <c r="I75" s="9">
        <f>SUM(I72:I74)+$D67+$D68</f>
        <v>110</v>
      </c>
      <c r="N75" s="9">
        <f>SUM(N72:N74)+$D67+$D68</f>
        <v>110</v>
      </c>
    </row>
    <row r="76" spans="1:15" x14ac:dyDescent="0.3">
      <c r="A76"/>
      <c r="B76" s="9"/>
      <c r="C76" s="66"/>
      <c r="D76" s="9"/>
      <c r="I76" s="9"/>
      <c r="N76" s="9"/>
    </row>
    <row r="77" spans="1:15" x14ac:dyDescent="0.3">
      <c r="A77"/>
      <c r="B77" s="9"/>
      <c r="C77" s="66"/>
      <c r="D77" s="172" t="s">
        <v>24</v>
      </c>
      <c r="E77" s="172"/>
      <c r="F77" s="172"/>
      <c r="G77" s="172"/>
      <c r="H77" s="172"/>
      <c r="I77" s="172"/>
      <c r="J77" s="172"/>
      <c r="K77" s="9"/>
      <c r="L77" s="9"/>
      <c r="M77" s="9"/>
      <c r="N77" s="9"/>
      <c r="O77" s="9"/>
    </row>
    <row r="79" spans="1:15" x14ac:dyDescent="0.3">
      <c r="A79"/>
      <c r="B79" s="9"/>
      <c r="C79" s="9"/>
      <c r="D79"/>
      <c r="E79" t="s">
        <v>25</v>
      </c>
      <c r="F79"/>
      <c r="G79" s="9"/>
      <c r="H79" s="9"/>
      <c r="I79"/>
      <c r="J79"/>
      <c r="K79"/>
      <c r="L79" s="9"/>
      <c r="M79" s="9"/>
      <c r="N79"/>
      <c r="O79"/>
    </row>
    <row r="80" spans="1:15" x14ac:dyDescent="0.3">
      <c r="A80"/>
      <c r="B80" s="9"/>
      <c r="C80" s="9"/>
      <c r="D80"/>
      <c r="E80" t="s">
        <v>26</v>
      </c>
      <c r="F80"/>
      <c r="G80" s="9"/>
      <c r="H80" s="9"/>
      <c r="I80"/>
      <c r="J80"/>
      <c r="K80"/>
      <c r="L80" s="9"/>
      <c r="M80" s="9"/>
      <c r="N80"/>
      <c r="O80"/>
    </row>
    <row r="81" spans="1:15" x14ac:dyDescent="0.3">
      <c r="A81"/>
      <c r="B81" s="9"/>
      <c r="C81" s="9"/>
      <c r="D81"/>
      <c r="E81" s="49" t="s">
        <v>36</v>
      </c>
      <c r="F81"/>
      <c r="G81" s="9"/>
      <c r="H81" s="9"/>
      <c r="I81"/>
      <c r="J81"/>
      <c r="K81"/>
      <c r="L81" s="9"/>
      <c r="M81" s="9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9" customFormat="1" x14ac:dyDescent="0.3"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 t="s">
        <v>101</v>
      </c>
      <c r="N1" s="9" t="s">
        <v>102</v>
      </c>
    </row>
    <row r="2" spans="1:14" x14ac:dyDescent="0.3">
      <c r="A2" t="s">
        <v>99</v>
      </c>
      <c r="B2" s="3" t="s">
        <v>103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75</v>
      </c>
      <c r="J2">
        <f>'DAY 9'!$N11</f>
        <v>10</v>
      </c>
      <c r="K2">
        <f>'DAY 9'!$N11</f>
        <v>10</v>
      </c>
      <c r="L2">
        <f>'DAY 9'!$N11</f>
        <v>10</v>
      </c>
      <c r="M2" t="e">
        <f>SUM(C2:K2)</f>
        <v>#REF!</v>
      </c>
      <c r="N2" s="98" t="e">
        <f>M2/(110*9)</f>
        <v>#REF!</v>
      </c>
    </row>
    <row r="3" spans="1:14" x14ac:dyDescent="0.3">
      <c r="A3" t="s">
        <v>106</v>
      </c>
      <c r="B3" s="3" t="s">
        <v>104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30</v>
      </c>
      <c r="J3">
        <f>'DAY 9'!$N12</f>
        <v>100</v>
      </c>
      <c r="K3">
        <f>'DAY 9'!$N12</f>
        <v>100</v>
      </c>
      <c r="L3">
        <f>'DAY 9'!$N12</f>
        <v>100</v>
      </c>
      <c r="M3" t="e">
        <f t="shared" ref="M3:M4" si="0">SUM(C3:K3)</f>
        <v>#REF!</v>
      </c>
      <c r="N3" s="98" t="e">
        <f t="shared" ref="N3:N4" si="1">M3/(110*9)</f>
        <v>#REF!</v>
      </c>
    </row>
    <row r="4" spans="1:14" x14ac:dyDescent="0.3">
      <c r="A4" t="s">
        <v>100</v>
      </c>
      <c r="B4" s="3" t="s">
        <v>105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5</v>
      </c>
      <c r="J4">
        <f>'DAY 9'!$N13</f>
        <v>0</v>
      </c>
      <c r="K4">
        <f>'DAY 9'!$N13</f>
        <v>0</v>
      </c>
      <c r="L4">
        <f>'DAY 9'!$N13</f>
        <v>0</v>
      </c>
      <c r="M4" t="e">
        <f t="shared" si="0"/>
        <v>#REF!</v>
      </c>
      <c r="N4" s="98" t="e">
        <f t="shared" si="1"/>
        <v>#REF!</v>
      </c>
    </row>
    <row r="7" spans="1:14" x14ac:dyDescent="0.3">
      <c r="C7" t="s">
        <v>108</v>
      </c>
    </row>
    <row r="32" spans="15:15" x14ac:dyDescent="0.3">
      <c r="O32" t="s">
        <v>107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DAY 1</vt:lpstr>
      <vt:lpstr>DAY 2</vt:lpstr>
      <vt:lpstr>DAY 2.5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2025-08-22T19:40:08Z</dcterms:modified>
  <cp:category/>
  <cp:contentStatus/>
</cp:coreProperties>
</file>